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firstSheet="1" activeTab="1"/>
  </bookViews>
  <sheets>
    <sheet name="Cumul" sheetId="1" r:id="rId1"/>
    <sheet name="Cumul_alpha" sheetId="2" r:id="rId2"/>
    <sheet name="Stats_cumul" sheetId="3" r:id="rId3"/>
    <sheet name="Infos" sheetId="4" r:id="rId4"/>
    <sheet name="Annexe 2" sheetId="5" r:id="rId5"/>
    <sheet name="Annexe 3" sheetId="6" r:id="rId6"/>
  </sheets>
  <definedNames>
    <definedName name="afficheFede">'Infos'!$E$19</definedName>
    <definedName name="calculPP1">IF(Ser1=0,0,IF(#REF!&gt;Ser1,0,(Ser1-#REF!+1)/Ser1))</definedName>
    <definedName name="calculPP2">IF(Ser2=0,0,IF(#REF!&gt;(Ser1+Ser2),0,IF(#REF!&lt;=(Ser1),1,(Ser1+Ser2-#REF!+1)/Ser2)))</definedName>
    <definedName name="calculPP3">IF(Ser3=0,0,IF(#REF!&gt;(Ser1+Ser2+Ser3),0,IF(#REF!&lt;=(Ser1+Ser2),1,(Ser1+Ser2+Ser3-#REF!+1)/Ser3)))</definedName>
    <definedName name="calculPP4">IF(Ser4=0,0,IF(#REF!&gt;(Ser1+Ser2+Ser3+Ser4),0,IF(#REF!&lt;=(Ser1+Ser2+Ser3),1,(Ser1+Ser2+Ser3+Ser4-#REF!+1)/Ser4)))</definedName>
    <definedName name="calculPP5">IF(Ser5=0,0,IF(#REF!&gt;(Ser1+Ser2+Ser3+Ser4+Ser5),0,IF(#REF!&lt;=(Ser1+Ser2+Ser3+Ser4),1,(Ser1+Ser2+Ser3+Ser4+Ser5-#REF!+1)/Ser4)))</definedName>
    <definedName name="calculPP67">IF(Ser67=0,0,IF(#REF!&gt;(Ser1+Ser2+Ser3+Ser4+Ser5+Ser67),0,IF(#REF!&lt;=(Ser1+Ser2+Ser3+Ser4+Ser5),1,(Ser1+Ser2+Ser3+Ser4+Ser5+Ser67-#REF!+1)/Ser67)))</definedName>
    <definedName name="CatB">'Infos'!$K$13</definedName>
    <definedName name="CatC">'Infos'!$K$12</definedName>
    <definedName name="CatD">'Infos'!$K$9</definedName>
    <definedName name="CatE">'Infos'!$K$10</definedName>
    <definedName name="CatJ">'Infos'!$K$11</definedName>
    <definedName name="CatM">'Infos'!$K$15</definedName>
    <definedName name="CatP">'Infos'!$K$14</definedName>
    <definedName name="CatS">'Infos'!$K$7</definedName>
    <definedName name="CatV">'Infos'!$K$8</definedName>
    <definedName name="coeff">IF(Parties&gt;4,1.2,IF(Parties&gt;3,1.1,1))</definedName>
    <definedName name="coeff_intern">IF(LOWER('Infos'!$G$19)="oui",1.5,1)</definedName>
    <definedName name="CUMULALPHA">'Cumul_alpha'!$A$10:$N$208</definedName>
    <definedName name="CUMULMERITE">'Cumul'!$A$10:$N$208</definedName>
    <definedName name="derCat">MATCH(".*REPÈRES",'Stats_cumul'!$J$1:$J$1000)</definedName>
    <definedName name="derSer">MATCH(".*PREMIERS",'Stats_cumul'!$A$1:$A$999)</definedName>
    <definedName name="div1">IF(Ser1&lt;Plancher1,IF((Ser1*2)&gt;Plancher1,Plancher1,(Ser1*2)),IF(Ser1&gt;(Plancher1*coeff_intern*Parties),(Plancher1*coeff_intern*Parties),Ser1))</definedName>
    <definedName name="div2">IF(Ser2&lt;Plancher2,IF((Ser2*2)&gt;Plancher2,Plancher2,(Ser2*2)),IF(Ser2&gt;(Plancher2*coeff_intern*Parties),(Plancher2*coeff_intern*Parties),Ser2))</definedName>
    <definedName name="div3">IF(Ser3&lt;Plancher3,IF((Ser3*2)&gt;Plancher3,Plancher3,(Ser3*2)),IF(Ser3&gt;(Plancher3*coeff_intern*Parties),(Plancher3*coeff_intern*Parties),Ser3))</definedName>
    <definedName name="div4">IF(Ser4&lt;Plancher4,IF((Ser4*2)&gt;Plancher4,Plancher4,(Ser4*2)),IF(Ser4&gt;(Plancher4*coeff_intern*Parties),(Plancher4*coeff_intern*Parties),Ser4))</definedName>
    <definedName name="div5">IF(Ser5&lt;Plancher4,IF((Ser5*2)&gt;Plancher4,Plancher4,(Ser5*2)),IF(Ser5&gt;(Plancher4*coeff_intern*Parties),(Plancher4*coeff_intern*Parties),Ser5))</definedName>
    <definedName name="div67">IF(Ser67&lt;Plancher4,IF((Ser67*2)&gt;Plancher4,Plancher4,(Ser67*2)),IF(Ser67&gt;(Plancher4*coeff_intern*Parties),(Plancher4*coeff_intern*Parties),Ser67))</definedName>
    <definedName name="_xlnm.Print_Titles" localSheetId="0">'Cumul'!$10:$11</definedName>
    <definedName name="_xlnm.Print_Titles" localSheetId="1">'Cumul_alpha'!$10:$11</definedName>
    <definedName name="MaxCat">'Infos'!$C$19</definedName>
    <definedName name="MaxPP1">IF(Ser1&gt;10,Ser1,10)</definedName>
    <definedName name="MaxSer">'Infos'!$C$16</definedName>
    <definedName name="non_fed">'Annexe 3'!$C$10</definedName>
    <definedName name="Parties">'Infos'!$G$16</definedName>
    <definedName name="Plancher1">10</definedName>
    <definedName name="Plancher2">15</definedName>
    <definedName name="Plancher3">20</definedName>
    <definedName name="Plancher4">40</definedName>
    <definedName name="Ser1">'Infos'!$H$7</definedName>
    <definedName name="Ser2">'Infos'!$H$8</definedName>
    <definedName name="Ser3">'Infos'!$H$9</definedName>
    <definedName name="Ser4">'Infos'!$H$10</definedName>
    <definedName name="Ser5">'Infos'!$H$11</definedName>
    <definedName name="Ser6">'Infos'!$H$12</definedName>
    <definedName name="Ser67">'Infos'!$H$12+'Infos'!$H$13</definedName>
    <definedName name="Ser7">'Infos'!$H$13</definedName>
    <definedName name="TOP">'Infos'!$C$13</definedName>
    <definedName name="topCat">IF(#REF!="a",0,IF(SUMPRODUCT(ROW(INDIRECT("$Stats_cumul.$L$1:$L$"&amp;derCat)),INDIRECT("$Stats_cumul.$L$1:$L$"&amp;derCat)=#REF!)=0,0,INDIRECT("$Stats_cumul.J"&amp;SUMPRODUCT(ROW(INDIRECT("$Stats_cumul.$L$1:$L$"&amp;derCat)),INDIRECT("$Stats_cumul.$L$1:$L$"&amp;derCat)=#REF!))))=1</definedName>
    <definedName name="topSer">IF(#REF!="a",0,IF(LEFT(#REF!,1)="1",0,(IF(SUMPRODUCT(ROW(INDIRECT("$Stats_cumul.$C$1:$C$"&amp;derSer)),INDIRECT("$Stats_cumul.$C$1:$C$"&amp;derSer)=#REF!)=0,0,INDIRECT("$Stats_cumul.A"&amp;SUMPRODUCT(ROW(INDIRECT("$Stats_cumul.$C$1:$C$"&amp;derSer)),INDIRECT("$Stats_cumul.$C$1:$C$"&amp;derSer)=#REF!))))))=1</definedName>
    <definedName name="xPrem">'Infos'!$E$16</definedName>
    <definedName name="_xlnm.Print_Area" localSheetId="0">'Cumul'!$B$3:$U$208</definedName>
    <definedName name="_xlnm.Print_Area" localSheetId="1">'Cumul_alpha'!$B$3:$U$208</definedName>
  </definedNames>
  <calcPr fullCalcOnLoad="1"/>
</workbook>
</file>

<file path=xl/sharedStrings.xml><?xml version="1.0" encoding="utf-8"?>
<sst xmlns="http://schemas.openxmlformats.org/spreadsheetml/2006/main" count="2880" uniqueCount="586">
  <si>
    <t>Résultats</t>
  </si>
  <si>
    <t>Licence</t>
  </si>
  <si>
    <t>Rg</t>
  </si>
  <si>
    <t>Joueurs</t>
  </si>
  <si>
    <t>S</t>
  </si>
  <si>
    <t>C</t>
  </si>
  <si>
    <t>Club</t>
  </si>
  <si>
    <t>Nat.</t>
  </si>
  <si>
    <t>Cumul</t>
  </si>
  <si>
    <t>P1</t>
  </si>
  <si>
    <t>R1</t>
  </si>
  <si>
    <t>P2</t>
  </si>
  <si>
    <t>R2</t>
  </si>
  <si>
    <t>P3</t>
  </si>
  <si>
    <t>R3</t>
  </si>
  <si>
    <t>% partie</t>
  </si>
  <si>
    <t>% S1</t>
  </si>
  <si>
    <t>% S2</t>
  </si>
  <si>
    <t>% S3</t>
  </si>
  <si>
    <t>% S4</t>
  </si>
  <si>
    <t>% S5</t>
  </si>
  <si>
    <t>% S6/7</t>
  </si>
  <si>
    <t>6018546</t>
  </si>
  <si>
    <t>PIERRE Christian</t>
  </si>
  <si>
    <t>1A</t>
  </si>
  <si>
    <t>SAB</t>
  </si>
  <si>
    <t>BE</t>
  </si>
  <si>
    <t>2048368</t>
  </si>
  <si>
    <t>RODRIGUEZ Salvador</t>
  </si>
  <si>
    <t>2A</t>
  </si>
  <si>
    <t>D17</t>
  </si>
  <si>
    <t>FR</t>
  </si>
  <si>
    <t>6013698</t>
  </si>
  <si>
    <t>GRUN Philippe</t>
  </si>
  <si>
    <t>YOD</t>
  </si>
  <si>
    <t>6011149</t>
  </si>
  <si>
    <t>PIERRON Jean-Claude</t>
  </si>
  <si>
    <t>WAT</t>
  </si>
  <si>
    <t>2390517</t>
  </si>
  <si>
    <t>RONDOT Gisèle</t>
  </si>
  <si>
    <t>1B</t>
  </si>
  <si>
    <t>V</t>
  </si>
  <si>
    <t>F07</t>
  </si>
  <si>
    <t>6042876</t>
  </si>
  <si>
    <t>MAYENCE Willy</t>
  </si>
  <si>
    <t>3A</t>
  </si>
  <si>
    <t>GIB</t>
  </si>
  <si>
    <t>1420126</t>
  </si>
  <si>
    <t>BOZZACO-COLONA Charles</t>
  </si>
  <si>
    <t>D</t>
  </si>
  <si>
    <t>L05</t>
  </si>
  <si>
    <t>6027131</t>
  </si>
  <si>
    <t>CONSTANT Albert</t>
  </si>
  <si>
    <t>6047173</t>
  </si>
  <si>
    <t>LARMINIER Laurent</t>
  </si>
  <si>
    <t>2B</t>
  </si>
  <si>
    <t>6039328</t>
  </si>
  <si>
    <t>PARENT Michèle</t>
  </si>
  <si>
    <t>PHE</t>
  </si>
  <si>
    <t>6006009</t>
  </si>
  <si>
    <t>CEULENAERE Paul</t>
  </si>
  <si>
    <t>BAN</t>
  </si>
  <si>
    <t>6028927</t>
  </si>
  <si>
    <t>MIDOL Alain</t>
  </si>
  <si>
    <t>SON</t>
  </si>
  <si>
    <t>6002689</t>
  </si>
  <si>
    <t>BURY Françoise</t>
  </si>
  <si>
    <t>6037117</t>
  </si>
  <si>
    <t>RESIMONT Daniel</t>
  </si>
  <si>
    <t>2348373</t>
  </si>
  <si>
    <t>HAERREL Christophe</t>
  </si>
  <si>
    <t>MAK</t>
  </si>
  <si>
    <t>6034245</t>
  </si>
  <si>
    <t>VAN BELLE David</t>
  </si>
  <si>
    <t>6030238</t>
  </si>
  <si>
    <t>THIELT Patrick</t>
  </si>
  <si>
    <t>3B</t>
  </si>
  <si>
    <t>JAQ</t>
  </si>
  <si>
    <t>1004501</t>
  </si>
  <si>
    <t>BONIN Philippe</t>
  </si>
  <si>
    <t>H29</t>
  </si>
  <si>
    <t>6022621</t>
  </si>
  <si>
    <t>CEULENAERE Isabelle</t>
  </si>
  <si>
    <t>6016796</t>
  </si>
  <si>
    <t>NOEL Marc</t>
  </si>
  <si>
    <t>CIN</t>
  </si>
  <si>
    <t>6041822</t>
  </si>
  <si>
    <t>COLLARD Michel</t>
  </si>
  <si>
    <t>6022147</t>
  </si>
  <si>
    <t>EVRARD Francis</t>
  </si>
  <si>
    <t>ACJ</t>
  </si>
  <si>
    <t>6003249</t>
  </si>
  <si>
    <t>HEUSDAIN Gérard</t>
  </si>
  <si>
    <t>ASS</t>
  </si>
  <si>
    <t>1003107</t>
  </si>
  <si>
    <t>LACRAMPE Sylvie</t>
  </si>
  <si>
    <t>H24</t>
  </si>
  <si>
    <t>6005765</t>
  </si>
  <si>
    <t>VANOBBERGEN Robert</t>
  </si>
  <si>
    <t>6001321</t>
  </si>
  <si>
    <t>REIFENBERG Jean</t>
  </si>
  <si>
    <t>6042538</t>
  </si>
  <si>
    <t>HAINAUT Marie-Line</t>
  </si>
  <si>
    <t>6039183</t>
  </si>
  <si>
    <t>TOUSSAINT Alain</t>
  </si>
  <si>
    <t>6014809</t>
  </si>
  <si>
    <t>BONESIRE Fabian</t>
  </si>
  <si>
    <t>4A</t>
  </si>
  <si>
    <t>BLO</t>
  </si>
  <si>
    <t>1002198</t>
  </si>
  <si>
    <t>GUINDANI Simone</t>
  </si>
  <si>
    <t>B22</t>
  </si>
  <si>
    <t>6026367</t>
  </si>
  <si>
    <t>VANESCOTE Annie</t>
  </si>
  <si>
    <t>6029511</t>
  </si>
  <si>
    <t>DUTILLEUX Louis</t>
  </si>
  <si>
    <t>6013158</t>
  </si>
  <si>
    <t>BESOHE Martine</t>
  </si>
  <si>
    <t>MJA</t>
  </si>
  <si>
    <t>6046422</t>
  </si>
  <si>
    <t>ROBETTE Lucas</t>
  </si>
  <si>
    <t>4C</t>
  </si>
  <si>
    <t>E</t>
  </si>
  <si>
    <t>5502267</t>
  </si>
  <si>
    <t>KISSLING Marie-Josée</t>
  </si>
  <si>
    <t>BOU</t>
  </si>
  <si>
    <t>CH</t>
  </si>
  <si>
    <t>6039982</t>
  </si>
  <si>
    <t>PAGE Véronique</t>
  </si>
  <si>
    <t>STU</t>
  </si>
  <si>
    <t>5503749</t>
  </si>
  <si>
    <t>THARIN Claude</t>
  </si>
  <si>
    <t>CRO</t>
  </si>
  <si>
    <t>1005410</t>
  </si>
  <si>
    <t>DEHAEMERS Marianne</t>
  </si>
  <si>
    <t>5A</t>
  </si>
  <si>
    <t>G27</t>
  </si>
  <si>
    <t>1059973</t>
  </si>
  <si>
    <t>LEBON Reine-Marie</t>
  </si>
  <si>
    <t>4B</t>
  </si>
  <si>
    <t>Q67</t>
  </si>
  <si>
    <t>6030982</t>
  </si>
  <si>
    <t>GILBERT Jeanine</t>
  </si>
  <si>
    <t>2323944</t>
  </si>
  <si>
    <t>BRIGANDAT Martine</t>
  </si>
  <si>
    <t>V29</t>
  </si>
  <si>
    <t>1381680</t>
  </si>
  <si>
    <t>DEL OLMO Nathalie</t>
  </si>
  <si>
    <t>H00</t>
  </si>
  <si>
    <t>6004518</t>
  </si>
  <si>
    <t>GILON Dominique</t>
  </si>
  <si>
    <t>1005977</t>
  </si>
  <si>
    <t>THIRREE Jeanine</t>
  </si>
  <si>
    <t>B21</t>
  </si>
  <si>
    <t>6025403</t>
  </si>
  <si>
    <t>DECHAMPS Philippe</t>
  </si>
  <si>
    <t>LAP</t>
  </si>
  <si>
    <t>6037725</t>
  </si>
  <si>
    <t>SPLINGARD Christine</t>
  </si>
  <si>
    <t>BRA</t>
  </si>
  <si>
    <t>6004542</t>
  </si>
  <si>
    <t>PAWLOWICKI Maxime</t>
  </si>
  <si>
    <t>MAT</t>
  </si>
  <si>
    <t>6003014</t>
  </si>
  <si>
    <t>DUSART Philippe</t>
  </si>
  <si>
    <t>6000939</t>
  </si>
  <si>
    <t>SPRUMONT Denise</t>
  </si>
  <si>
    <t>6047329</t>
  </si>
  <si>
    <t>COLIN Anne</t>
  </si>
  <si>
    <t>6003677</t>
  </si>
  <si>
    <t>LEHMAN Lucien</t>
  </si>
  <si>
    <t>6047342</t>
  </si>
  <si>
    <t>DOUTI Norbert</t>
  </si>
  <si>
    <t>DUD</t>
  </si>
  <si>
    <t>TG</t>
  </si>
  <si>
    <t>6045917</t>
  </si>
  <si>
    <t>VAN RIJCKEVORSEL Virginie</t>
  </si>
  <si>
    <t>6044931</t>
  </si>
  <si>
    <t>VAN DE VELDE Jacqueline</t>
  </si>
  <si>
    <t>6043098</t>
  </si>
  <si>
    <t>FRUMER Myriam</t>
  </si>
  <si>
    <t>2686249</t>
  </si>
  <si>
    <t>MEHEUST Colette</t>
  </si>
  <si>
    <t>B25</t>
  </si>
  <si>
    <t>6020408</t>
  </si>
  <si>
    <t>SIMON Johanny</t>
  </si>
  <si>
    <t>2627313</t>
  </si>
  <si>
    <t>RAMEL Josiane</t>
  </si>
  <si>
    <t>1260682</t>
  </si>
  <si>
    <t>SERRES Colette</t>
  </si>
  <si>
    <t>B02</t>
  </si>
  <si>
    <t>2060283</t>
  </si>
  <si>
    <t>GOUTTARD Gérard</t>
  </si>
  <si>
    <t>1036708</t>
  </si>
  <si>
    <t>QUENNET Elisabeth</t>
  </si>
  <si>
    <t>F04</t>
  </si>
  <si>
    <t>6013204</t>
  </si>
  <si>
    <t>BESOHE René</t>
  </si>
  <si>
    <t>5501437</t>
  </si>
  <si>
    <t>GALIMIDI NIQUILLE Betti</t>
  </si>
  <si>
    <t>MSH</t>
  </si>
  <si>
    <t>5503424</t>
  </si>
  <si>
    <t>SAUTEUR Didier</t>
  </si>
  <si>
    <t>ONE</t>
  </si>
  <si>
    <t>6037049</t>
  </si>
  <si>
    <t>MALCHAIRE Béatrice</t>
  </si>
  <si>
    <t>2596494</t>
  </si>
  <si>
    <t>SLIOUSSARENKO Boris</t>
  </si>
  <si>
    <t>N15</t>
  </si>
  <si>
    <t>5502796</t>
  </si>
  <si>
    <t>PECLARD Jaqueline</t>
  </si>
  <si>
    <t>2572852</t>
  </si>
  <si>
    <t>BERTRAND Maguy</t>
  </si>
  <si>
    <t>6001793</t>
  </si>
  <si>
    <t>COLSON Arlette</t>
  </si>
  <si>
    <t>6033977</t>
  </si>
  <si>
    <t>SEBASTIAN SANTAMARIA Miguel</t>
  </si>
  <si>
    <t>6001185</t>
  </si>
  <si>
    <t>WINAND Luc</t>
  </si>
  <si>
    <t>6026266</t>
  </si>
  <si>
    <t>MASQUELIER Gaëtan</t>
  </si>
  <si>
    <t>OUE</t>
  </si>
  <si>
    <t>6045219</t>
  </si>
  <si>
    <t>LAURENT Philippe</t>
  </si>
  <si>
    <t>6045669</t>
  </si>
  <si>
    <t>VANHESE Chantal</t>
  </si>
  <si>
    <t>2565646</t>
  </si>
  <si>
    <t>BERTRAND Denise</t>
  </si>
  <si>
    <t>4D</t>
  </si>
  <si>
    <t>L12</t>
  </si>
  <si>
    <t>2561821</t>
  </si>
  <si>
    <t>HOFFART Nicole</t>
  </si>
  <si>
    <t>K05</t>
  </si>
  <si>
    <t>5501628</t>
  </si>
  <si>
    <t>GOBBO Germaine</t>
  </si>
  <si>
    <t>5502695</t>
  </si>
  <si>
    <t>NIQUILLE Francis Antoine</t>
  </si>
  <si>
    <t>5504761</t>
  </si>
  <si>
    <t>GYSIN Christiane</t>
  </si>
  <si>
    <t>CDF</t>
  </si>
  <si>
    <t>1001595</t>
  </si>
  <si>
    <t>GALANT Viviane</t>
  </si>
  <si>
    <t>W27</t>
  </si>
  <si>
    <t>1001351</t>
  </si>
  <si>
    <t>DUNY Chrystel</t>
  </si>
  <si>
    <t>I03</t>
  </si>
  <si>
    <t>6015843</t>
  </si>
  <si>
    <t>GILLES Josiane</t>
  </si>
  <si>
    <t>SIR</t>
  </si>
  <si>
    <t>6044852</t>
  </si>
  <si>
    <t>VANBOXSTAEL Michèle</t>
  </si>
  <si>
    <t>6012025</t>
  </si>
  <si>
    <t>EVRARD Annie</t>
  </si>
  <si>
    <t>6043043</t>
  </si>
  <si>
    <t>LAI Valeria</t>
  </si>
  <si>
    <t>1223672</t>
  </si>
  <si>
    <t>PARIS Marie-Claude</t>
  </si>
  <si>
    <t>L19</t>
  </si>
  <si>
    <t>6027704</t>
  </si>
  <si>
    <t>MOUCHET Suzy</t>
  </si>
  <si>
    <t>VES</t>
  </si>
  <si>
    <t>2250118</t>
  </si>
  <si>
    <t>GIRARDOT Edmée</t>
  </si>
  <si>
    <t>B23</t>
  </si>
  <si>
    <t>6045107</t>
  </si>
  <si>
    <t>CAUPAIN Marie</t>
  </si>
  <si>
    <t>6041394</t>
  </si>
  <si>
    <t>BONMARIAGE Philippe</t>
  </si>
  <si>
    <t>2653281</t>
  </si>
  <si>
    <t>DUPRAT Elisabeth</t>
  </si>
  <si>
    <t>X05</t>
  </si>
  <si>
    <t>1211462</t>
  </si>
  <si>
    <t>FOURNIER Geneviève</t>
  </si>
  <si>
    <t>B39</t>
  </si>
  <si>
    <t>6029882</t>
  </si>
  <si>
    <t>VANDERBECK André</t>
  </si>
  <si>
    <t>6026031</t>
  </si>
  <si>
    <t>PIZINGER Daniel</t>
  </si>
  <si>
    <t>6024426</t>
  </si>
  <si>
    <t>DESCY Jean-Louis</t>
  </si>
  <si>
    <t>6035683</t>
  </si>
  <si>
    <t>VAN IMPE Brigitte</t>
  </si>
  <si>
    <t>5D</t>
  </si>
  <si>
    <t>6042707</t>
  </si>
  <si>
    <t>DE WALQUE Valentine</t>
  </si>
  <si>
    <t>1005632</t>
  </si>
  <si>
    <t>HELIARD Marika</t>
  </si>
  <si>
    <t>C15</t>
  </si>
  <si>
    <t>6043267</t>
  </si>
  <si>
    <t>DEHAYE Paulette</t>
  </si>
  <si>
    <t>5C</t>
  </si>
  <si>
    <t>6025414</t>
  </si>
  <si>
    <t>MAES Daniel</t>
  </si>
  <si>
    <t>1075326</t>
  </si>
  <si>
    <t>LAGRANDCOURT Jeanne</t>
  </si>
  <si>
    <t>Q00</t>
  </si>
  <si>
    <t>6046051</t>
  </si>
  <si>
    <t>ROHR Françoise</t>
  </si>
  <si>
    <t>VEN</t>
  </si>
  <si>
    <t>5500214</t>
  </si>
  <si>
    <t>BEL Nicole</t>
  </si>
  <si>
    <t>6000153</t>
  </si>
  <si>
    <t>STAUDT Jacques</t>
  </si>
  <si>
    <t>2341641</t>
  </si>
  <si>
    <t>FORRER Anne-Marie</t>
  </si>
  <si>
    <t>6022799</t>
  </si>
  <si>
    <t>STERN Monique</t>
  </si>
  <si>
    <t>5501246</t>
  </si>
  <si>
    <t>EPPLE Nicole</t>
  </si>
  <si>
    <t>1006597</t>
  </si>
  <si>
    <t>ROSPARS Joseph</t>
  </si>
  <si>
    <t>5B</t>
  </si>
  <si>
    <t>S16</t>
  </si>
  <si>
    <t>6047296</t>
  </si>
  <si>
    <t>PETIT Jeanne</t>
  </si>
  <si>
    <t>6035029</t>
  </si>
  <si>
    <t>DELCHAMBRE Willy</t>
  </si>
  <si>
    <t>2561832</t>
  </si>
  <si>
    <t>HOFFART Jean-Jacques</t>
  </si>
  <si>
    <t>6014506</t>
  </si>
  <si>
    <t>PAUWELS Monique</t>
  </si>
  <si>
    <t>1182811</t>
  </si>
  <si>
    <t>WILLAUMEZ Catherine</t>
  </si>
  <si>
    <t>B24</t>
  </si>
  <si>
    <t>6027906</t>
  </si>
  <si>
    <t>BOUILLOT Fabienne</t>
  </si>
  <si>
    <t>6041135</t>
  </si>
  <si>
    <t>FRANCOIS Louis</t>
  </si>
  <si>
    <t>6001995</t>
  </si>
  <si>
    <t>MICHEL Etienne</t>
  </si>
  <si>
    <t>1004368</t>
  </si>
  <si>
    <t>VAYSSETTES Françoise</t>
  </si>
  <si>
    <t>2593014</t>
  </si>
  <si>
    <t>MALFOIS Marie-France</t>
  </si>
  <si>
    <t>L30</t>
  </si>
  <si>
    <t>6031081</t>
  </si>
  <si>
    <t>THIELT Sophie</t>
  </si>
  <si>
    <t>1048738</t>
  </si>
  <si>
    <t>VIEILLY Florine</t>
  </si>
  <si>
    <t>L08</t>
  </si>
  <si>
    <t>6007144</t>
  </si>
  <si>
    <t>MALJEAN Anne</t>
  </si>
  <si>
    <t>6040092</t>
  </si>
  <si>
    <t>DEBESSEL Eric</t>
  </si>
  <si>
    <t>VRA</t>
  </si>
  <si>
    <t>2341652</t>
  </si>
  <si>
    <t>FORRER Marc</t>
  </si>
  <si>
    <t>5502256</t>
  </si>
  <si>
    <t>KISSLING Daniel</t>
  </si>
  <si>
    <t>6B</t>
  </si>
  <si>
    <t>6015156</t>
  </si>
  <si>
    <t>SAINT-GUILLAIN Annie</t>
  </si>
  <si>
    <t>2559034</t>
  </si>
  <si>
    <t>THEOULLIER Nicole</t>
  </si>
  <si>
    <t>W07</t>
  </si>
  <si>
    <t>1203281</t>
  </si>
  <si>
    <t>SCHONE Claude</t>
  </si>
  <si>
    <t>D15</t>
  </si>
  <si>
    <t>1150669</t>
  </si>
  <si>
    <t>CHARBONNIER Eugénie</t>
  </si>
  <si>
    <t>6045862</t>
  </si>
  <si>
    <t>EL MEJDOUB Thami</t>
  </si>
  <si>
    <t>DJI</t>
  </si>
  <si>
    <t>6000625</t>
  </si>
  <si>
    <t>BOUDRU Nicole</t>
  </si>
  <si>
    <t>3200512</t>
  </si>
  <si>
    <t>BORG Andrée</t>
  </si>
  <si>
    <t>I15</t>
  </si>
  <si>
    <t>2578855</t>
  </si>
  <si>
    <t>PORTES Andrée</t>
  </si>
  <si>
    <t>B40</t>
  </si>
  <si>
    <t>2578629</t>
  </si>
  <si>
    <t>LENEVEU Fernande</t>
  </si>
  <si>
    <t>6045333</t>
  </si>
  <si>
    <t>MARECHAL Fernand</t>
  </si>
  <si>
    <t>STA</t>
  </si>
  <si>
    <t>6043728</t>
  </si>
  <si>
    <t>TIXHON Christine</t>
  </si>
  <si>
    <t>6020735</t>
  </si>
  <si>
    <t>RASKIN Michèle</t>
  </si>
  <si>
    <t>1097947</t>
  </si>
  <si>
    <t>KRYSIAK Jean-Claude</t>
  </si>
  <si>
    <t>U17</t>
  </si>
  <si>
    <t>2313383</t>
  </si>
  <si>
    <t>WOLF Mireille</t>
  </si>
  <si>
    <t>L25</t>
  </si>
  <si>
    <t>6042606</t>
  </si>
  <si>
    <t>GOFFIN Renée</t>
  </si>
  <si>
    <t>6042628</t>
  </si>
  <si>
    <t>DE GENT Véronique</t>
  </si>
  <si>
    <t>6018232</t>
  </si>
  <si>
    <t>FRYDMAN Henri</t>
  </si>
  <si>
    <t>AAA</t>
  </si>
  <si>
    <t>2548230</t>
  </si>
  <si>
    <t>TROUSSEY Louise</t>
  </si>
  <si>
    <t>B16</t>
  </si>
  <si>
    <t>6035378</t>
  </si>
  <si>
    <t>VERTHE Catheline</t>
  </si>
  <si>
    <t>6035828</t>
  </si>
  <si>
    <t>ROUSSEAU Dominique</t>
  </si>
  <si>
    <t>6D</t>
  </si>
  <si>
    <t>6029127</t>
  </si>
  <si>
    <t>EVERARD DE HARZIR Elizabeth</t>
  </si>
  <si>
    <t>1002741</t>
  </si>
  <si>
    <t>MALFOIS Jean-Pierre</t>
  </si>
  <si>
    <t>6046703</t>
  </si>
  <si>
    <t>GILLET Alain</t>
  </si>
  <si>
    <t>6A</t>
  </si>
  <si>
    <t>1122176</t>
  </si>
  <si>
    <t>TOUZEAU Nicole</t>
  </si>
  <si>
    <t>B27</t>
  </si>
  <si>
    <t>1158841</t>
  </si>
  <si>
    <t>MEULDERS Danièle</t>
  </si>
  <si>
    <t>W29</t>
  </si>
  <si>
    <t>1155089</t>
  </si>
  <si>
    <t>GONDRY Sonia</t>
  </si>
  <si>
    <t>6039093</t>
  </si>
  <si>
    <t>LHOIR Philippe</t>
  </si>
  <si>
    <t>6048407</t>
  </si>
  <si>
    <t>DEGRACE Patricia</t>
  </si>
  <si>
    <t>BSC</t>
  </si>
  <si>
    <t>6046589</t>
  </si>
  <si>
    <t>BRUNKO Julie</t>
  </si>
  <si>
    <t>1420227</t>
  </si>
  <si>
    <t>BOZZACO-COLONA Nicole</t>
  </si>
  <si>
    <t>6047533</t>
  </si>
  <si>
    <t>DELCHAMBRE Patricia</t>
  </si>
  <si>
    <t>6046804</t>
  </si>
  <si>
    <t>STELLAMANS Sylvie</t>
  </si>
  <si>
    <t>1018574</t>
  </si>
  <si>
    <t>RESSEGUIER Michèle</t>
  </si>
  <si>
    <t>B14</t>
  </si>
  <si>
    <t>6044975</t>
  </si>
  <si>
    <t>NAVERNE Anne</t>
  </si>
  <si>
    <t>6029803</t>
  </si>
  <si>
    <t>DRUET Claudine</t>
  </si>
  <si>
    <t>1193897</t>
  </si>
  <si>
    <t>LAMANT Jacqueline</t>
  </si>
  <si>
    <t>D12</t>
  </si>
  <si>
    <t>1222954</t>
  </si>
  <si>
    <t>PIGNOLE Emmanuelle</t>
  </si>
  <si>
    <t>Q07</t>
  </si>
  <si>
    <t>5503896</t>
  </si>
  <si>
    <t>CAUWE Geneviève</t>
  </si>
  <si>
    <t>5510966</t>
  </si>
  <si>
    <t>CATTIN André</t>
  </si>
  <si>
    <t>2574859</t>
  </si>
  <si>
    <t>BEYT Jeanne</t>
  </si>
  <si>
    <t>6041416</t>
  </si>
  <si>
    <t>AUQUIERE Jocelyne</t>
  </si>
  <si>
    <t>6033696</t>
  </si>
  <si>
    <t>TURIN Françoise</t>
  </si>
  <si>
    <t>2052248</t>
  </si>
  <si>
    <t>DALENS Josette</t>
  </si>
  <si>
    <t>1011179</t>
  </si>
  <si>
    <t>MIGAIROU Bernadette</t>
  </si>
  <si>
    <t>1002503</t>
  </si>
  <si>
    <t>BOYER Gisèle Angèle</t>
  </si>
  <si>
    <t>6029138</t>
  </si>
  <si>
    <t>GOLDSTEIN Julie</t>
  </si>
  <si>
    <t>1022928</t>
  </si>
  <si>
    <t>FAU Nicole</t>
  </si>
  <si>
    <t>1005918</t>
  </si>
  <si>
    <t>RAPAILLE Christian</t>
  </si>
  <si>
    <t>G34</t>
  </si>
  <si>
    <t>6046398</t>
  </si>
  <si>
    <t>DANTINNE Marie-Hélène</t>
  </si>
  <si>
    <t>6046938</t>
  </si>
  <si>
    <t>MICHEL Nathalie</t>
  </si>
  <si>
    <t>2649095</t>
  </si>
  <si>
    <t>COLOMBIER Régine</t>
  </si>
  <si>
    <t>6047645</t>
  </si>
  <si>
    <t>XHAYETEUX Claudine</t>
  </si>
  <si>
    <t>6040845</t>
  </si>
  <si>
    <t>PENSON Jean</t>
  </si>
  <si>
    <t>6047623</t>
  </si>
  <si>
    <t>ISTA Josiane</t>
  </si>
  <si>
    <t>1092667</t>
  </si>
  <si>
    <t>MATUSIAK Marie-Thérèse</t>
  </si>
  <si>
    <t>6045928</t>
  </si>
  <si>
    <t>WIJNS Isabelle</t>
  </si>
  <si>
    <t>1011884</t>
  </si>
  <si>
    <t>PEZET Catherine</t>
  </si>
  <si>
    <t>7</t>
  </si>
  <si>
    <t>H18</t>
  </si>
  <si>
    <t>2332685</t>
  </si>
  <si>
    <t>BAILLY Simone</t>
  </si>
  <si>
    <t>1002060</t>
  </si>
  <si>
    <t>TOUZEAU Jean</t>
  </si>
  <si>
    <t>6045579</t>
  </si>
  <si>
    <t>GRANDJEAN Françoise</t>
  </si>
  <si>
    <t>6047083</t>
  </si>
  <si>
    <t>THOMEE Danielle</t>
  </si>
  <si>
    <t>6044121</t>
  </si>
  <si>
    <t>DEVOS Marie-Paule</t>
  </si>
  <si>
    <t>6048699</t>
  </si>
  <si>
    <t>D'HONDT Christiane</t>
  </si>
  <si>
    <t>1135958</t>
  </si>
  <si>
    <t>SCHILS Joëlle</t>
  </si>
  <si>
    <t>M11</t>
  </si>
  <si>
    <t>5502548</t>
  </si>
  <si>
    <t>MESSEY Fabienne</t>
  </si>
  <si>
    <t>6048778</t>
  </si>
  <si>
    <t>GILBERT Muriel</t>
  </si>
  <si>
    <t>6048497</t>
  </si>
  <si>
    <t>RENARD Brigitte</t>
  </si>
  <si>
    <t>6036197</t>
  </si>
  <si>
    <t>VAN DEN PEEREBOOM Marie-Paule</t>
  </si>
  <si>
    <t>6042281</t>
  </si>
  <si>
    <t>SCHNEIDER Michel</t>
  </si>
  <si>
    <t>6047746</t>
  </si>
  <si>
    <t>LESLAU Monique</t>
  </si>
  <si>
    <t>6048857</t>
  </si>
  <si>
    <t>ROELANDT Monique</t>
  </si>
  <si>
    <t>6032394</t>
  </si>
  <si>
    <t>BARTHOLOMEEUSEN Louis</t>
  </si>
  <si>
    <t>1012886</t>
  </si>
  <si>
    <t>LAGARRIGUE Nelly</t>
  </si>
  <si>
    <t>Résultats (alphabétique)</t>
  </si>
  <si>
    <t>CLASSEMENT CUMULÉ PAR SÉRIES</t>
  </si>
  <si>
    <t>mmm</t>
  </si>
  <si>
    <t>CLASSEMENT CUMULÉ PAR CATÉGORIES</t>
  </si>
  <si>
    <t>TOP :</t>
  </si>
  <si>
    <t>S1</t>
  </si>
  <si>
    <t>Vermeils</t>
  </si>
  <si>
    <t>S2</t>
  </si>
  <si>
    <t>Diamants</t>
  </si>
  <si>
    <t>S3</t>
  </si>
  <si>
    <t>Espoirs</t>
  </si>
  <si>
    <t>Juniors</t>
  </si>
  <si>
    <t>S4</t>
  </si>
  <si>
    <t>Cadets</t>
  </si>
  <si>
    <t>Benjamins</t>
  </si>
  <si>
    <t>Poussins</t>
  </si>
  <si>
    <t>S5</t>
  </si>
  <si>
    <t>Minimes</t>
  </si>
  <si>
    <t>LES REPÈRES</t>
  </si>
  <si>
    <t>S6</t>
  </si>
  <si>
    <t>S7</t>
  </si>
  <si>
    <t>LES 10 PREMIERS</t>
  </si>
  <si>
    <t>TABLEAU DE BORD</t>
  </si>
  <si>
    <t>Tournoi</t>
  </si>
  <si>
    <t>Séries</t>
  </si>
  <si>
    <t>Catég.</t>
  </si>
  <si>
    <t>Duplex Bruxelles - L'Oustal</t>
  </si>
  <si>
    <t>Responsable</t>
  </si>
  <si>
    <t>J</t>
  </si>
  <si>
    <t>Date</t>
  </si>
  <si>
    <t>B</t>
  </si>
  <si>
    <t>P</t>
  </si>
  <si>
    <t>MaxSer</t>
  </si>
  <si>
    <t>HitParade</t>
  </si>
  <si>
    <t>Nb parties</t>
  </si>
  <si>
    <t>M</t>
  </si>
  <si>
    <t>MaxCat</t>
  </si>
  <si>
    <t>Afficher nationalité</t>
  </si>
  <si>
    <t>Coeff. Intern.</t>
  </si>
  <si>
    <t>Montant</t>
  </si>
  <si>
    <t>OUI</t>
  </si>
  <si>
    <t>NON</t>
  </si>
  <si>
    <t>LISTE DES ARBITRES DU TOURNOI</t>
  </si>
  <si>
    <t>Identification du Tournoi :</t>
  </si>
  <si>
    <t>Date du Tournoi  :</t>
  </si>
  <si>
    <r>
      <t xml:space="preserve">Préciser la fonction exercée  : </t>
    </r>
    <r>
      <rPr>
        <b/>
        <sz val="9"/>
        <rFont val="Times New Roman"/>
        <family val="1"/>
      </rPr>
      <t>J-A</t>
    </r>
    <r>
      <rPr>
        <sz val="9"/>
        <rFont val="Times New Roman"/>
        <family val="1"/>
      </rPr>
      <t xml:space="preserve"> (juge-arbitre) – </t>
    </r>
    <r>
      <rPr>
        <b/>
        <sz val="9"/>
        <rFont val="Times New Roman"/>
        <family val="1"/>
      </rPr>
      <t>J-ADJ</t>
    </r>
    <r>
      <rPr>
        <sz val="9"/>
        <rFont val="Times New Roman"/>
        <family val="1"/>
      </rPr>
      <t xml:space="preserve"> (juge-arbitre adjoint) – </t>
    </r>
    <r>
      <rPr>
        <b/>
        <sz val="9"/>
        <rFont val="Times New Roman"/>
        <family val="1"/>
      </rPr>
      <t>D-A</t>
    </r>
    <r>
      <rPr>
        <sz val="9"/>
        <rFont val="Times New Roman"/>
        <family val="1"/>
      </rPr>
      <t xml:space="preserve"> (double-arbitre) - 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 (arbitre-correcteur) – 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(compteur) - </t>
    </r>
    <r>
      <rPr>
        <b/>
        <sz val="9"/>
        <rFont val="Times New Roman"/>
        <family val="1"/>
      </rPr>
      <t>R</t>
    </r>
    <r>
      <rPr>
        <sz val="9"/>
        <rFont val="Times New Roman"/>
        <family val="1"/>
      </rPr>
      <t xml:space="preserve"> (ramasseur) – 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 xml:space="preserve"> (préposé au tableau)</t>
    </r>
  </si>
  <si>
    <t>N° fédéral</t>
  </si>
  <si>
    <t>NOM Prénom</t>
  </si>
  <si>
    <t>Rôle</t>
  </si>
  <si>
    <t>Parties</t>
  </si>
  <si>
    <t>Tables</t>
  </si>
  <si>
    <t>Tous les documents repris dans le Cahier des charges à la rubrique «clôture du tournoi» doivent être adressés dans les 48 heures à :</t>
  </si>
  <si>
    <t>resultats@fbsc.be</t>
  </si>
  <si>
    <t>CLÔTURE D’UN TOURNOI</t>
  </si>
  <si>
    <t>Personne déléguée par le club en qualité de responsable de l’organisation  :</t>
  </si>
  <si>
    <t>Nombre de participants fédérés  :</t>
  </si>
  <si>
    <t>Nombre de participants non fédérés  :</t>
  </si>
  <si>
    <t>Montant de base de l’inscription :</t>
  </si>
  <si>
    <r>
      <t xml:space="preserve">Nombre de participants ayant bénéficié d’une réduction du droit d’inscription  :
</t>
    </r>
    <r>
      <rPr>
        <sz val="9"/>
        <rFont val="Times New Roman"/>
        <family val="1"/>
      </rPr>
      <t>(préciser si plusieurs sortes de réduction ont été accordées)</t>
    </r>
  </si>
  <si>
    <t>Catégorie</t>
  </si>
  <si>
    <t>Réd.</t>
  </si>
  <si>
    <t>Fédérés</t>
  </si>
  <si>
    <t>Non fédérés</t>
  </si>
  <si>
    <t>Seniors</t>
  </si>
  <si>
    <r>
      <t xml:space="preserve">Montant estimé de la taxe fédérale  :
</t>
    </r>
    <r>
      <rPr>
        <sz val="9"/>
        <rFont val="Times New Roman"/>
        <family val="1"/>
      </rPr>
      <t>(Le président de la CCRC vous en confirmera le montant)</t>
    </r>
  </si>
  <si>
    <t>Liste des participants non fédérés :</t>
  </si>
  <si>
    <t>Adresse complète</t>
  </si>
  <si>
    <t>Remarques éventuelles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</si>
</sst>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e"/>
    <numFmt numFmtId="165" formatCode="General\°"/>
    <numFmt numFmtId="166" formatCode="[=0]\–;General"/>
    <numFmt numFmtId="167" formatCode="0\ %"/>
    <numFmt numFmtId="168" formatCode="\(General\)"/>
    <numFmt numFmtId="169" formatCode="#\ ##0.00\ [$€-40C];[Red]\-#\ ##0.00\ [$€-40C]"/>
    <numFmt numFmtId="170" formatCode="dd/mm/yyyy"/>
    <numFmt numFmtId="171" formatCode="d\ mmmm\ yyyy"/>
    <numFmt numFmtId="172" formatCode="#,##0.00\ [$€-40C];\-#,##0.00\ [$€-40C]"/>
  </numFmts>
  <fonts count="65">
    <font>
      <sz val="10"/>
      <name val="Arial"/>
      <family val="2"/>
    </font>
    <font>
      <sz val="10"/>
      <name val="Lohit Hindi"/>
      <family val="2"/>
    </font>
    <font>
      <b/>
      <sz val="14"/>
      <name val="Lohit Hindi"/>
      <family val="2"/>
    </font>
    <font>
      <sz val="8"/>
      <name val="Lohit Hindi"/>
      <family val="2"/>
    </font>
    <font>
      <sz val="8"/>
      <color indexed="9"/>
      <name val="Lohit Hindi"/>
      <family val="2"/>
    </font>
    <font>
      <b/>
      <sz val="10"/>
      <name val="Lohit Hindi"/>
      <family val="2"/>
    </font>
    <font>
      <b/>
      <sz val="8"/>
      <name val="Lohit Hindi"/>
      <family val="2"/>
    </font>
    <font>
      <b/>
      <sz val="9"/>
      <name val="Lohit Hindi"/>
      <family val="2"/>
    </font>
    <font>
      <b/>
      <sz val="9"/>
      <color indexed="9"/>
      <name val="Lohit Hindi"/>
      <family val="2"/>
    </font>
    <font>
      <b/>
      <sz val="16"/>
      <color indexed="47"/>
      <name val="Lohit Hindi"/>
      <family val="2"/>
    </font>
    <font>
      <b/>
      <sz val="12"/>
      <name val="Times New Roman"/>
      <family val="1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6"/>
      <color indexed="47"/>
      <name val="Arial"/>
      <family val="2"/>
    </font>
    <font>
      <b/>
      <sz val="10"/>
      <color indexed="8"/>
      <name val="Arial"/>
      <family val="5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color indexed="1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9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0" borderId="1" applyNumberFormat="0" applyProtection="0">
      <alignment horizontal="left" vertical="center" indent="1"/>
    </xf>
    <xf numFmtId="0" fontId="10" fillId="0" borderId="2" applyNumberFormat="0" applyProtection="0">
      <alignment horizontal="center" vertical="center"/>
    </xf>
    <xf numFmtId="0" fontId="11" fillId="0" borderId="1" applyNumberFormat="0" applyProtection="0">
      <alignment horizontal="left" vertical="center" indent="1"/>
    </xf>
    <xf numFmtId="0" fontId="11" fillId="0" borderId="3" applyNumberFormat="0" applyProtection="0">
      <alignment horizontal="left" vertical="center" indent="1"/>
    </xf>
    <xf numFmtId="0" fontId="11" fillId="0" borderId="1" applyNumberFormat="0" applyProtection="0">
      <alignment horizontal="left" vertical="top" indent="1"/>
    </xf>
    <xf numFmtId="0" fontId="10" fillId="0" borderId="0" applyNumberFormat="0" applyProtection="0">
      <alignment horizontal="left" vertical="center" wrapText="1"/>
    </xf>
    <xf numFmtId="0" fontId="50" fillId="0" borderId="0" applyNumberFormat="0" applyFill="0" applyBorder="0" applyAlignment="0" applyProtection="0"/>
    <xf numFmtId="0" fontId="51" fillId="26" borderId="4" applyNumberFormat="0" applyAlignment="0" applyProtection="0"/>
    <xf numFmtId="0" fontId="52" fillId="0" borderId="5" applyNumberFormat="0" applyFill="0" applyAlignment="0" applyProtection="0"/>
    <xf numFmtId="0" fontId="0" fillId="27" borderId="6" applyNumberFormat="0" applyFont="0" applyAlignment="0" applyProtection="0"/>
    <xf numFmtId="10" fontId="3" fillId="0" borderId="0" applyBorder="0" applyProtection="0">
      <alignment horizontal="center" vertical="center"/>
    </xf>
    <xf numFmtId="0" fontId="1" fillId="0" borderId="7" applyNumberFormat="0" applyProtection="0">
      <alignment vertical="center"/>
    </xf>
    <xf numFmtId="10" fontId="3" fillId="0" borderId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5" fillId="0" borderId="0" applyNumberFormat="0" applyBorder="0" applyProtection="0">
      <alignment horizontal="left" vertical="center"/>
    </xf>
    <xf numFmtId="0" fontId="1" fillId="0" borderId="7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3" fillId="0" borderId="7" applyNumberFormat="0" applyProtection="0">
      <alignment horizontal="center" vertical="center"/>
    </xf>
    <xf numFmtId="166" fontId="3" fillId="0" borderId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1" fillId="0" borderId="0" applyNumberFormat="0" applyBorder="0" applyProtection="0">
      <alignment horizontal="center" vertical="center"/>
    </xf>
    <xf numFmtId="0" fontId="7" fillId="0" borderId="7" applyNumberFormat="0" applyProtection="0">
      <alignment horizontal="center" vertical="center"/>
    </xf>
    <xf numFmtId="0" fontId="5" fillId="0" borderId="0" applyNumberFormat="0" applyBorder="0" applyProtection="0">
      <alignment horizontal="center" vertical="center"/>
    </xf>
    <xf numFmtId="0" fontId="5" fillId="0" borderId="7" applyNumberFormat="0" applyProtection="0">
      <alignment horizontal="center"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horizontal="left" vertical="center"/>
    </xf>
    <xf numFmtId="0" fontId="8" fillId="0" borderId="7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7" applyNumberFormat="0" applyProtection="0">
      <alignment horizontal="center" vertical="center"/>
    </xf>
    <xf numFmtId="0" fontId="5" fillId="0" borderId="0" applyNumberFormat="0" applyBorder="0" applyProtection="0">
      <alignment horizontal="center" vertical="center"/>
    </xf>
    <xf numFmtId="0" fontId="5" fillId="0" borderId="7" applyNumberFormat="0" applyProtection="0">
      <alignment horizontal="center" vertical="center"/>
    </xf>
    <xf numFmtId="49" fontId="2" fillId="0" borderId="0" applyBorder="0" applyProtection="0">
      <alignment horizontal="left" vertical="center"/>
    </xf>
    <xf numFmtId="49" fontId="2" fillId="0" borderId="0" applyBorder="0" applyProtection="0">
      <alignment horizontal="left" vertical="center"/>
    </xf>
    <xf numFmtId="0" fontId="53" fillId="28" borderId="4" applyNumberFormat="0" applyAlignment="0" applyProtection="0"/>
    <xf numFmtId="0" fontId="1" fillId="29" borderId="1">
      <alignment horizontal="center" vertical="center"/>
      <protection locked="0"/>
    </xf>
    <xf numFmtId="0" fontId="1" fillId="30" borderId="1">
      <alignment horizontal="center" vertical="center"/>
      <protection locked="0"/>
    </xf>
    <xf numFmtId="0" fontId="9" fillId="31" borderId="8" applyNumberFormat="0" applyProtection="0">
      <alignment horizontal="center" vertical="center"/>
    </xf>
    <xf numFmtId="169" fontId="1" fillId="0" borderId="1" applyProtection="0">
      <alignment horizontal="center" vertical="center"/>
    </xf>
    <xf numFmtId="0" fontId="1" fillId="0" borderId="1" applyNumberFormat="0" applyProtection="0">
      <alignment horizontal="center" vertical="center"/>
    </xf>
    <xf numFmtId="0" fontId="1" fillId="32" borderId="1" applyNumberFormat="0" applyProtection="0">
      <alignment horizontal="center" vertical="center"/>
    </xf>
    <xf numFmtId="0" fontId="5" fillId="33" borderId="1" applyProtection="0">
      <alignment horizontal="center" vertical="center"/>
    </xf>
    <xf numFmtId="0" fontId="54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5" borderId="0" applyNumberFormat="0" applyBorder="0" applyAlignment="0" applyProtection="0"/>
    <xf numFmtId="9" fontId="0" fillId="0" borderId="0" applyFill="0" applyBorder="0" applyAlignment="0" applyProtection="0"/>
    <xf numFmtId="0" fontId="56" fillId="36" borderId="0" applyNumberFormat="0" applyBorder="0" applyAlignment="0" applyProtection="0"/>
    <xf numFmtId="0" fontId="57" fillId="26" borderId="9" applyNumberFormat="0" applyAlignment="0" applyProtection="0"/>
    <xf numFmtId="0" fontId="3" fillId="0" borderId="0" applyNumberFormat="0" applyBorder="0" applyProtection="0">
      <alignment horizontal="center" vertical="center"/>
    </xf>
    <xf numFmtId="0" fontId="4" fillId="0" borderId="0" applyNumberFormat="0" applyBorder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center" vertical="center"/>
    </xf>
    <xf numFmtId="0" fontId="6" fillId="0" borderId="0" applyNumberFormat="0" applyBorder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6" fillId="0" borderId="0" applyNumberFormat="0" applyBorder="0" applyProtection="0">
      <alignment horizontal="center"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4" fillId="37" borderId="14" applyNumberFormat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17" fillId="0" borderId="7" xfId="62" applyFont="1">
      <alignment horizontal="center" vertical="center"/>
    </xf>
    <xf numFmtId="0" fontId="12" fillId="0" borderId="7" xfId="68" applyFont="1">
      <alignment horizontal="center" vertical="center"/>
    </xf>
    <xf numFmtId="0" fontId="12" fillId="0" borderId="7" xfId="60" applyFont="1">
      <alignment horizontal="center" vertical="center"/>
    </xf>
    <xf numFmtId="0" fontId="14" fillId="0" borderId="7" xfId="73" applyFont="1">
      <alignment horizontal="center" vertical="center"/>
    </xf>
    <xf numFmtId="0" fontId="14" fillId="0" borderId="7" xfId="54" applyFont="1">
      <alignment horizontal="center" vertical="center"/>
    </xf>
    <xf numFmtId="0" fontId="14" fillId="0" borderId="7" xfId="56" applyFont="1">
      <alignment horizontal="center" vertical="center"/>
    </xf>
    <xf numFmtId="0" fontId="14" fillId="0" borderId="7" xfId="58" applyFont="1">
      <alignment horizontal="center" vertical="center"/>
    </xf>
    <xf numFmtId="0" fontId="12" fillId="0" borderId="7" xfId="75" applyFont="1">
      <alignment horizontal="center" vertical="center"/>
    </xf>
    <xf numFmtId="0" fontId="13" fillId="0" borderId="7" xfId="66" applyFont="1">
      <alignment horizontal="center" vertical="center"/>
    </xf>
    <xf numFmtId="0" fontId="18" fillId="0" borderId="7" xfId="71" applyFont="1">
      <alignment horizontal="center" vertical="center"/>
    </xf>
    <xf numFmtId="0" fontId="14" fillId="0" borderId="7" xfId="50" applyFont="1" applyAlignment="1">
      <alignment horizontal="center" vertical="center"/>
    </xf>
    <xf numFmtId="0" fontId="14" fillId="0" borderId="7" xfId="52" applyFont="1">
      <alignment horizontal="center" vertical="center"/>
    </xf>
    <xf numFmtId="0" fontId="14" fillId="0" borderId="7" xfId="64" applyFont="1">
      <alignment horizontal="center" vertical="center"/>
    </xf>
    <xf numFmtId="0" fontId="17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0" xfId="61" applyFont="1">
      <alignment horizontal="center" vertical="center"/>
    </xf>
    <xf numFmtId="0" fontId="12" fillId="0" borderId="0" xfId="67" applyFont="1">
      <alignment horizontal="center" vertical="center"/>
    </xf>
    <xf numFmtId="0" fontId="12" fillId="0" borderId="0" xfId="59" applyFont="1">
      <alignment horizontal="left" vertical="center"/>
    </xf>
    <xf numFmtId="0" fontId="17" fillId="0" borderId="0" xfId="72" applyFont="1">
      <alignment horizontal="center" vertical="center"/>
    </xf>
    <xf numFmtId="0" fontId="17" fillId="0" borderId="0" xfId="53" applyFont="1">
      <alignment horizontal="center" vertical="center"/>
    </xf>
    <xf numFmtId="0" fontId="17" fillId="0" borderId="0" xfId="55" applyFont="1">
      <alignment horizontal="center" vertical="center"/>
    </xf>
    <xf numFmtId="0" fontId="17" fillId="0" borderId="0" xfId="57" applyFont="1">
      <alignment horizontal="center" vertical="center"/>
    </xf>
    <xf numFmtId="0" fontId="12" fillId="0" borderId="0" xfId="74" applyFont="1">
      <alignment horizontal="center" vertical="center"/>
    </xf>
    <xf numFmtId="0" fontId="0" fillId="0" borderId="0" xfId="65" applyFont="1">
      <alignment horizontal="center" vertical="center"/>
    </xf>
    <xf numFmtId="0" fontId="17" fillId="0" borderId="0" xfId="70" applyFont="1">
      <alignment horizontal="left" vertical="center"/>
    </xf>
    <xf numFmtId="10" fontId="17" fillId="0" borderId="0" xfId="49" applyFont="1">
      <alignment horizontal="center" vertical="center"/>
    </xf>
    <xf numFmtId="10" fontId="17" fillId="0" borderId="0" xfId="51" applyFo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63" applyFo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101" applyFont="1">
      <alignment horizontal="center" vertical="center"/>
    </xf>
    <xf numFmtId="0" fontId="17" fillId="0" borderId="0" xfId="100" applyFont="1">
      <alignment horizontal="center" vertical="center"/>
    </xf>
    <xf numFmtId="0" fontId="14" fillId="0" borderId="0" xfId="99" applyFont="1">
      <alignment horizontal="left" vertical="center"/>
    </xf>
    <xf numFmtId="0" fontId="17" fillId="0" borderId="0" xfId="102" applyFont="1">
      <alignment horizontal="center" vertical="center"/>
    </xf>
    <xf numFmtId="0" fontId="17" fillId="0" borderId="0" xfId="95" applyFont="1">
      <alignment horizontal="center" vertical="center"/>
    </xf>
    <xf numFmtId="0" fontId="17" fillId="0" borderId="0" xfId="97" applyFont="1">
      <alignment horizontal="center" vertical="center"/>
    </xf>
    <xf numFmtId="0" fontId="17" fillId="0" borderId="0" xfId="98" applyFont="1">
      <alignment horizontal="center" vertical="center"/>
    </xf>
    <xf numFmtId="0" fontId="14" fillId="0" borderId="0" xfId="103" applyFont="1">
      <alignment horizontal="center" vertical="center"/>
    </xf>
    <xf numFmtId="0" fontId="14" fillId="0" borderId="0" xfId="101" applyFont="1" applyAlignment="1">
      <alignment horizontal="center" vertical="center"/>
    </xf>
    <xf numFmtId="0" fontId="20" fillId="0" borderId="0" xfId="96" applyFont="1">
      <alignment horizontal="center" vertical="center"/>
    </xf>
    <xf numFmtId="0" fontId="17" fillId="0" borderId="0" xfId="100" applyFont="1" applyBorder="1">
      <alignment horizontal="center" vertical="center"/>
    </xf>
    <xf numFmtId="0" fontId="14" fillId="0" borderId="0" xfId="99" applyFont="1" applyBorder="1">
      <alignment horizontal="left" vertical="center"/>
    </xf>
    <xf numFmtId="0" fontId="17" fillId="0" borderId="0" xfId="102" applyFont="1" applyBorder="1">
      <alignment horizontal="center" vertical="center"/>
    </xf>
    <xf numFmtId="0" fontId="17" fillId="0" borderId="0" xfId="95" applyFont="1" applyBorder="1">
      <alignment horizontal="center" vertical="center"/>
    </xf>
    <xf numFmtId="0" fontId="17" fillId="0" borderId="0" xfId="97" applyFont="1" applyBorder="1">
      <alignment horizontal="center" vertical="center"/>
    </xf>
    <xf numFmtId="0" fontId="17" fillId="0" borderId="0" xfId="98" applyFont="1" applyBorder="1">
      <alignment horizontal="center" vertical="center"/>
    </xf>
    <xf numFmtId="0" fontId="14" fillId="0" borderId="0" xfId="103" applyFont="1" applyBorder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101" applyFont="1" applyBorder="1">
      <alignment horizontal="center" vertical="center"/>
    </xf>
    <xf numFmtId="0" fontId="0" fillId="0" borderId="0" xfId="0" applyNumberFormat="1" applyAlignment="1">
      <alignment vertical="center"/>
    </xf>
    <xf numFmtId="0" fontId="21" fillId="31" borderId="8" xfId="81" applyFont="1">
      <alignment horizontal="center" vertical="center"/>
    </xf>
    <xf numFmtId="0" fontId="12" fillId="0" borderId="0" xfId="0" applyNumberFormat="1" applyFont="1" applyAlignment="1">
      <alignment vertical="center"/>
    </xf>
    <xf numFmtId="0" fontId="21" fillId="31" borderId="8" xfId="81" applyNumberFormat="1" applyFont="1">
      <alignment horizontal="center" vertical="center"/>
    </xf>
    <xf numFmtId="0" fontId="12" fillId="33" borderId="1" xfId="85" applyFont="1">
      <alignment horizontal="center" vertical="center"/>
    </xf>
    <xf numFmtId="0" fontId="0" fillId="32" borderId="1" xfId="84" applyNumberFormat="1" applyFont="1">
      <alignment horizontal="center" vertical="center"/>
    </xf>
    <xf numFmtId="0" fontId="0" fillId="0" borderId="1" xfId="83" applyNumberFormat="1" applyFont="1">
      <alignment horizontal="center" vertical="center"/>
    </xf>
    <xf numFmtId="0" fontId="0" fillId="0" borderId="0" xfId="0" applyNumberFormat="1" applyAlignment="1">
      <alignment vertical="center"/>
    </xf>
    <xf numFmtId="170" fontId="12" fillId="33" borderId="1" xfId="85" applyNumberFormat="1" applyFont="1">
      <alignment horizontal="center" vertical="center"/>
    </xf>
    <xf numFmtId="170" fontId="0" fillId="0" borderId="1" xfId="83" applyNumberFormat="1" applyFont="1">
      <alignment horizontal="center" vertical="center"/>
    </xf>
    <xf numFmtId="0" fontId="0" fillId="29" borderId="1" xfId="79" applyFont="1">
      <alignment horizontal="center" vertical="center"/>
      <protection locked="0"/>
    </xf>
    <xf numFmtId="0" fontId="13" fillId="33" borderId="1" xfId="85" applyFont="1">
      <alignment horizontal="center" vertical="center"/>
    </xf>
    <xf numFmtId="169" fontId="0" fillId="0" borderId="1" xfId="82" applyFo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1" xfId="39" applyFont="1">
      <alignment horizontal="left" vertical="center" indent="1"/>
    </xf>
    <xf numFmtId="0" fontId="11" fillId="0" borderId="1" xfId="41" applyFont="1">
      <alignment horizontal="left" vertical="center" indent="1"/>
    </xf>
    <xf numFmtId="0" fontId="11" fillId="0" borderId="3" xfId="42" applyFont="1">
      <alignment horizontal="left" vertical="center" indent="1"/>
    </xf>
    <xf numFmtId="0" fontId="0" fillId="0" borderId="15" xfId="0" applyBorder="1" applyAlignment="1">
      <alignment vertical="center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10" fillId="0" borderId="16" xfId="0" applyFont="1" applyBorder="1" applyAlignment="1">
      <alignment horizontal="left" vertical="center" wrapText="1" indent="1"/>
    </xf>
    <xf numFmtId="0" fontId="25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38" borderId="1" xfId="0" applyFont="1" applyFill="1" applyBorder="1" applyAlignment="1">
      <alignment horizontal="center" vertical="center" wrapText="1" indent="8"/>
    </xf>
    <xf numFmtId="0" fontId="10" fillId="38" borderId="17" xfId="0" applyFont="1" applyFill="1" applyBorder="1" applyAlignment="1">
      <alignment horizontal="left" vertical="center" wrapText="1" indent="1"/>
    </xf>
    <xf numFmtId="0" fontId="10" fillId="38" borderId="1" xfId="0" applyFont="1" applyFill="1" applyBorder="1" applyAlignment="1">
      <alignment horizontal="center" vertical="center" wrapText="1" indent="1"/>
    </xf>
    <xf numFmtId="0" fontId="13" fillId="0" borderId="1" xfId="0" applyFont="1" applyBorder="1" applyAlignment="1">
      <alignment horizontal="left" vertical="center" indent="8"/>
    </xf>
    <xf numFmtId="167" fontId="31" fillId="39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40" applyFont="1">
      <alignment horizontal="center" vertical="center"/>
    </xf>
    <xf numFmtId="0" fontId="10" fillId="0" borderId="0" xfId="44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5" fillId="0" borderId="0" xfId="77" applyFont="1">
      <alignment horizontal="left" vertical="center"/>
    </xf>
    <xf numFmtId="49" fontId="16" fillId="0" borderId="0" xfId="76" applyFont="1">
      <alignment horizontal="left" vertical="center"/>
    </xf>
    <xf numFmtId="0" fontId="17" fillId="0" borderId="0" xfId="69" applyFont="1">
      <alignment vertical="center"/>
    </xf>
    <xf numFmtId="0" fontId="14" fillId="0" borderId="0" xfId="101" applyFont="1" applyAlignment="1">
      <alignment horizontal="center" vertical="center"/>
    </xf>
    <xf numFmtId="0" fontId="0" fillId="0" borderId="1" xfId="83" applyFont="1">
      <alignment horizontal="center" vertical="center"/>
    </xf>
    <xf numFmtId="0" fontId="12" fillId="33" borderId="1" xfId="85" applyFont="1">
      <alignment horizontal="center" vertical="center"/>
    </xf>
    <xf numFmtId="0" fontId="0" fillId="0" borderId="1" xfId="83" applyNumberFormat="1" applyFont="1">
      <alignment horizontal="center" vertical="center"/>
    </xf>
    <xf numFmtId="0" fontId="12" fillId="30" borderId="1" xfId="80" applyFont="1">
      <alignment horizontal="center" vertical="center"/>
      <protection locked="0"/>
    </xf>
    <xf numFmtId="0" fontId="21" fillId="31" borderId="8" xfId="81" applyFont="1">
      <alignment horizontal="center" vertical="center"/>
    </xf>
    <xf numFmtId="0" fontId="12" fillId="33" borderId="1" xfId="8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indent="3"/>
    </xf>
    <xf numFmtId="0" fontId="25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3"/>
    </xf>
    <xf numFmtId="171" fontId="25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 indent="1"/>
    </xf>
    <xf numFmtId="0" fontId="10" fillId="0" borderId="1" xfId="0" applyFont="1" applyBorder="1" applyAlignment="1">
      <alignment horizontal="left" vertical="center" wrapText="1" indent="1"/>
    </xf>
    <xf numFmtId="172" fontId="25" fillId="0" borderId="1" xfId="0" applyNumberFormat="1" applyFont="1" applyBorder="1" applyAlignment="1">
      <alignment horizontal="center" vertical="center"/>
    </xf>
    <xf numFmtId="0" fontId="10" fillId="0" borderId="2" xfId="40" applyFont="1">
      <alignment horizontal="center" vertical="center"/>
    </xf>
    <xf numFmtId="0" fontId="11" fillId="0" borderId="1" xfId="43" applyAlignment="1">
      <alignment horizontal="left" vertical="top" wrapText="1" indent="1"/>
    </xf>
    <xf numFmtId="0" fontId="10" fillId="0" borderId="17" xfId="0" applyFont="1" applyBorder="1" applyAlignment="1">
      <alignment horizontal="left" vertical="center" wrapText="1" indent="1"/>
    </xf>
    <xf numFmtId="169" fontId="25" fillId="39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25" fillId="0" borderId="1" xfId="0" applyNumberFormat="1" applyFont="1" applyBorder="1" applyAlignment="1">
      <alignment horizontal="center" vertical="center"/>
    </xf>
  </cellXfs>
  <cellStyles count="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nexes_arbitres" xfId="39"/>
    <cellStyle name="annexes_arbitres_titres" xfId="40"/>
    <cellStyle name="annexes_arbitres2" xfId="41"/>
    <cellStyle name="annexes_arbitres3" xfId="42"/>
    <cellStyle name="annexes_remarques" xfId="43"/>
    <cellStyle name="annexes_remarques_titres" xfId="44"/>
    <cellStyle name="Avertissement" xfId="45"/>
    <cellStyle name="Calcul" xfId="46"/>
    <cellStyle name="Cellule liée" xfId="47"/>
    <cellStyle name="Commentaire" xfId="48"/>
    <cellStyle name="cumul_%partie" xfId="49"/>
    <cellStyle name="cumul_%partie_titre" xfId="50"/>
    <cellStyle name="cumul_%S" xfId="51"/>
    <cellStyle name="cumul_%S_titre" xfId="52"/>
    <cellStyle name="cumul_C" xfId="53"/>
    <cellStyle name="cumul_C_titre" xfId="54"/>
    <cellStyle name="cumul_club" xfId="55"/>
    <cellStyle name="cumul_club_titre" xfId="56"/>
    <cellStyle name="cumul_fédé" xfId="57"/>
    <cellStyle name="cumul_fédé_titre" xfId="58"/>
    <cellStyle name="cumul_joueurs" xfId="59"/>
    <cellStyle name="cumul_joueurs_titre" xfId="60"/>
    <cellStyle name="cumul_licence" xfId="61"/>
    <cellStyle name="cumul_licence_titre" xfId="62"/>
    <cellStyle name="cumul_PPs" xfId="63"/>
    <cellStyle name="cumul_PPs_titre" xfId="64"/>
    <cellStyle name="cumul_Px" xfId="65"/>
    <cellStyle name="cumul_Px_titre" xfId="66"/>
    <cellStyle name="cumul_rang" xfId="67"/>
    <cellStyle name="cumul_rang_titre" xfId="68"/>
    <cellStyle name="cumul_résumé_stats" xfId="69"/>
    <cellStyle name="cumul_Rx" xfId="70"/>
    <cellStyle name="cumul_Rx_titre" xfId="71"/>
    <cellStyle name="cumul_S" xfId="72"/>
    <cellStyle name="cumul_S_titre" xfId="73"/>
    <cellStyle name="cumul_score" xfId="74"/>
    <cellStyle name="cumul_score_titre" xfId="75"/>
    <cellStyle name="cumul_sous_titre" xfId="76"/>
    <cellStyle name="cumul_titre" xfId="77"/>
    <cellStyle name="Entrée" xfId="78"/>
    <cellStyle name="infos_éditable_1" xfId="79"/>
    <cellStyle name="infos_éditable_2" xfId="80"/>
    <cellStyle name="infos_fond" xfId="81"/>
    <cellStyle name="infos_montant" xfId="82"/>
    <cellStyle name="infos_non_éditable_1" xfId="83"/>
    <cellStyle name="infos_non_éditable_2" xfId="84"/>
    <cellStyle name="infos_titres" xfId="85"/>
    <cellStyle name="Insatisfaisant" xfId="86"/>
    <cellStyle name="Comma" xfId="87"/>
    <cellStyle name="Comma [0]" xfId="88"/>
    <cellStyle name="Currency" xfId="89"/>
    <cellStyle name="Currency [0]" xfId="90"/>
    <cellStyle name="Neutre" xfId="91"/>
    <cellStyle name="Percent" xfId="92"/>
    <cellStyle name="Satisfaisant" xfId="93"/>
    <cellStyle name="Sortie" xfId="94"/>
    <cellStyle name="stats_C" xfId="95"/>
    <cellStyle name="stats_C_invisible" xfId="96"/>
    <cellStyle name="stats_club" xfId="97"/>
    <cellStyle name="stats_fédé" xfId="98"/>
    <cellStyle name="stats_joueurs" xfId="99"/>
    <cellStyle name="stats_places" xfId="100"/>
    <cellStyle name="stats_rangs" xfId="101"/>
    <cellStyle name="stats_S" xfId="102"/>
    <cellStyle name="stats_score" xfId="103"/>
    <cellStyle name="Texte explicatif" xfId="104"/>
    <cellStyle name="Titre" xfId="105"/>
    <cellStyle name="Titre 1" xfId="106"/>
    <cellStyle name="Titre 2" xfId="107"/>
    <cellStyle name="Titre 3" xfId="108"/>
    <cellStyle name="Titre 4" xfId="109"/>
    <cellStyle name="Total" xfId="110"/>
    <cellStyle name="Vérification" xfId="111"/>
  </cellStyles>
  <dxfs count="81"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/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 val="0"/>
        <i val="0"/>
        <sz val="8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/>
        <sz val="8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/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 val="0"/>
        <i val="0"/>
        <sz val="8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sz val="8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hair">
          <color indexed="8"/>
        </bottom>
      </border>
    </dxf>
    <dxf>
      <font>
        <b/>
        <i val="0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/>
    <dxf>
      <font>
        <b val="0"/>
        <i val="0"/>
        <sz val="8"/>
        <color indexed="9"/>
      </font>
      <fill>
        <patternFill patternType="none">
          <fgColor indexed="64"/>
          <bgColor indexed="65"/>
        </patternFill>
      </fill>
    </dxf>
    <dxf/>
    <dxf/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solid">
          <fgColor indexed="59"/>
          <bgColor indexed="63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/>
    <dxf>
      <font>
        <b val="0"/>
        <sz val="8"/>
        <color indexed="9"/>
      </font>
      <fill>
        <patternFill patternType="solid">
          <fgColor indexed="55"/>
          <bgColor indexed="23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/>
    <dxf>
      <font>
        <b/>
        <i val="0"/>
        <color indexed="9"/>
      </font>
      <fill>
        <patternFill patternType="none">
          <fgColor indexed="64"/>
          <bgColor indexed="65"/>
        </patternFill>
      </fill>
    </dxf>
    <dxf/>
    <dxf>
      <font>
        <b/>
        <i val="0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none">
          <fgColor indexed="64"/>
          <bgColor indexed="65"/>
        </patternFill>
      </fill>
    </dxf>
    <dxf/>
    <dxf>
      <font>
        <b val="0"/>
        <i val="0"/>
        <sz val="8"/>
        <color indexed="9"/>
      </font>
      <fill>
        <patternFill patternType="none">
          <fgColor indexed="64"/>
          <bgColor indexed="65"/>
        </patternFill>
      </fill>
    </dxf>
    <dxf/>
    <dxf/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>
      <font>
        <b val="0"/>
        <sz val="8"/>
        <color indexed="9"/>
      </font>
      <fill>
        <patternFill patternType="solid">
          <fgColor indexed="59"/>
          <bgColor indexed="63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/>
    <dxf>
      <font>
        <b val="0"/>
        <sz val="8"/>
        <color indexed="9"/>
      </font>
      <fill>
        <patternFill patternType="solid">
          <fgColor indexed="55"/>
          <bgColor indexed="23"/>
        </patternFill>
      </fill>
    </dxf>
    <dxf>
      <font>
        <b val="0"/>
        <sz val="8"/>
        <color indexed="9"/>
      </font>
      <fill>
        <patternFill patternType="none">
          <fgColor indexed="64"/>
          <bgColor indexed="65"/>
        </patternFill>
      </fill>
    </dxf>
    <dxf/>
    <dxf>
      <font>
        <b/>
        <i val="0"/>
        <color indexed="9"/>
      </font>
      <fill>
        <patternFill patternType="none">
          <fgColor indexed="64"/>
          <bgColor indexed="65"/>
        </patternFill>
      </fill>
    </dxf>
    <dxf/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  <dxf>
      <font>
        <b/>
        <i val="0"/>
      </font>
      <fill>
        <patternFill patternType="solid">
          <fgColor rgb="FFCCCCCC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sultats@fbsc.b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sultats@fbsc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15"/>
  <sheetViews>
    <sheetView zoomScalePageLayoutView="0" workbookViewId="0" topLeftCell="A7">
      <selection activeCell="G9" sqref="G9"/>
    </sheetView>
  </sheetViews>
  <sheetFormatPr defaultColWidth="11.57421875" defaultRowHeight="12.75" customHeight="1"/>
  <cols>
    <col min="1" max="1" width="7.57421875" style="0" customWidth="1"/>
    <col min="2" max="2" width="5.28125" style="0" customWidth="1"/>
    <col min="3" max="3" width="33.28125" style="0" customWidth="1"/>
    <col min="4" max="4" width="3.57421875" style="0" customWidth="1"/>
    <col min="5" max="5" width="2.7109375" style="0" customWidth="1"/>
    <col min="6" max="6" width="5.140625" style="0" customWidth="1"/>
    <col min="7" max="7" width="4.421875" style="0" customWidth="1"/>
    <col min="8" max="8" width="7.421875" style="0" customWidth="1"/>
    <col min="9" max="9" width="5.57421875" style="0" customWidth="1"/>
    <col min="10" max="10" width="4.140625" style="0" customWidth="1"/>
    <col min="11" max="11" width="4.57421875" style="0" customWidth="1"/>
    <col min="12" max="12" width="4.140625" style="0" customWidth="1"/>
    <col min="13" max="13" width="4.57421875" style="0" customWidth="1"/>
    <col min="14" max="14" width="4.140625" style="0" customWidth="1"/>
    <col min="15" max="15" width="7.8515625" style="0" customWidth="1"/>
    <col min="16" max="21" width="6.8515625" style="0" customWidth="1"/>
    <col min="22" max="48" width="11.57421875" style="0" customWidth="1"/>
    <col min="49" max="16384" width="11.57421875" style="1" customWidth="1"/>
  </cols>
  <sheetData>
    <row r="1" spans="1:48" s="9" customFormat="1" ht="18" customHeight="1">
      <c r="A1" s="2"/>
      <c r="B1" s="3"/>
      <c r="C1" s="4"/>
      <c r="D1" s="5"/>
      <c r="E1" s="5"/>
      <c r="F1" s="5"/>
      <c r="G1" s="5"/>
      <c r="H1" s="6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7"/>
      <c r="V1" s="8"/>
      <c r="W1" s="7"/>
      <c r="X1" s="8"/>
      <c r="Y1" s="7"/>
      <c r="Z1" s="8"/>
      <c r="AA1" s="7"/>
      <c r="AB1" s="8"/>
      <c r="AC1" s="7"/>
      <c r="AD1" s="8"/>
      <c r="AE1" s="7"/>
      <c r="AF1" s="8"/>
      <c r="AG1" s="7"/>
      <c r="AH1" s="8"/>
      <c r="AI1" s="7"/>
      <c r="AJ1" s="8"/>
      <c r="AK1" s="7"/>
      <c r="AL1" s="8"/>
      <c r="AM1" s="7"/>
      <c r="AN1" s="8"/>
      <c r="AO1" s="7"/>
      <c r="AP1" s="8"/>
      <c r="AQ1" s="7"/>
      <c r="AR1" s="8"/>
      <c r="AS1" s="7"/>
      <c r="AT1" s="8"/>
      <c r="AU1" s="7"/>
      <c r="AV1" s="8"/>
    </row>
    <row r="2" spans="1:48" s="9" customFormat="1" ht="18" customHeight="1">
      <c r="A2" s="2"/>
      <c r="B2" s="3"/>
      <c r="C2" s="4"/>
      <c r="D2" s="5"/>
      <c r="E2" s="5"/>
      <c r="F2" s="5"/>
      <c r="G2" s="5"/>
      <c r="H2" s="6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</row>
    <row r="3" spans="1:48" s="9" customFormat="1" ht="18" customHeight="1">
      <c r="A3"/>
      <c r="B3" s="108" t="str">
        <f>Infos!C7</f>
        <v>Duplex Bruxelles - L'Oustal</v>
      </c>
      <c r="C3" s="108"/>
      <c r="D3" s="108"/>
      <c r="E3" s="108"/>
      <c r="F3" s="108"/>
      <c r="G3" s="108"/>
      <c r="H3" s="108"/>
      <c r="I3" s="108"/>
      <c r="J3" s="10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  <c r="AG3" s="7"/>
      <c r="AH3" s="8"/>
      <c r="AI3" s="7"/>
      <c r="AJ3" s="8"/>
      <c r="AK3" s="7"/>
      <c r="AL3" s="8"/>
      <c r="AM3" s="7"/>
      <c r="AN3" s="8"/>
      <c r="AO3" s="7"/>
      <c r="AP3" s="8"/>
      <c r="AQ3" s="7"/>
      <c r="AR3" s="8"/>
      <c r="AS3" s="7"/>
      <c r="AT3" s="8"/>
      <c r="AU3" s="7"/>
      <c r="AV3" s="8"/>
    </row>
    <row r="4" spans="1:48" s="9" customFormat="1" ht="7.5" customHeight="1">
      <c r="A4"/>
      <c r="B4" s="10"/>
      <c r="C4" s="4"/>
      <c r="D4" s="5"/>
      <c r="E4" s="5"/>
      <c r="F4" s="5"/>
      <c r="G4" s="5"/>
      <c r="H4" s="6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</row>
    <row r="5" spans="1:48" s="9" customFormat="1" ht="18" customHeight="1">
      <c r="A5"/>
      <c r="B5" s="109" t="s">
        <v>0</v>
      </c>
      <c r="C5" s="109"/>
      <c r="D5" s="109"/>
      <c r="E5" s="109"/>
      <c r="F5" s="109"/>
      <c r="G5" s="109"/>
      <c r="H5" s="109"/>
      <c r="I5" s="109"/>
      <c r="J5" s="109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  <c r="AB5" s="8"/>
      <c r="AC5" s="7"/>
      <c r="AD5" s="8"/>
      <c r="AE5" s="7"/>
      <c r="AF5" s="8"/>
      <c r="AG5" s="7"/>
      <c r="AH5" s="8"/>
      <c r="AI5" s="7"/>
      <c r="AJ5" s="8"/>
      <c r="AK5" s="7"/>
      <c r="AL5" s="8"/>
      <c r="AM5" s="7"/>
      <c r="AN5" s="8"/>
      <c r="AO5" s="7"/>
      <c r="AP5" s="8"/>
      <c r="AQ5" s="7"/>
      <c r="AR5" s="8"/>
      <c r="AS5" s="7"/>
      <c r="AT5" s="8"/>
      <c r="AU5" s="7"/>
      <c r="AV5" s="8"/>
    </row>
    <row r="6" spans="1:48" s="9" customFormat="1" ht="12.75">
      <c r="A6"/>
      <c r="B6" s="110" t="str">
        <f>SUM(Infos!H7:H13)&amp;" joueurs"</f>
        <v>0 joueurs</v>
      </c>
      <c r="C6" s="110"/>
      <c r="D6" s="110"/>
      <c r="E6" s="110"/>
      <c r="F6" s="110"/>
      <c r="G6" s="110"/>
      <c r="H6" s="110"/>
      <c r="I6" s="110"/>
      <c r="J6" s="110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A6" s="7"/>
      <c r="AB6" s="8"/>
      <c r="AC6" s="7"/>
      <c r="AD6" s="8"/>
      <c r="AE6" s="7"/>
      <c r="AF6" s="8"/>
      <c r="AG6" s="7"/>
      <c r="AH6" s="8"/>
      <c r="AI6" s="7"/>
      <c r="AJ6" s="8"/>
      <c r="AK6" s="7"/>
      <c r="AL6" s="8"/>
      <c r="AM6" s="7"/>
      <c r="AN6" s="8"/>
      <c r="AO6" s="7"/>
      <c r="AP6" s="8"/>
      <c r="AQ6" s="7"/>
      <c r="AR6" s="8"/>
      <c r="AS6" s="7"/>
      <c r="AT6" s="8"/>
      <c r="AU6" s="7"/>
      <c r="AV6" s="8"/>
    </row>
    <row r="7" spans="1:48" s="9" customFormat="1" ht="12.75">
      <c r="A7"/>
      <c r="B7" s="110" t="str">
        <f>"S1 : "&amp;Ser1&amp;" ("&amp;div1&amp;")   |   S2 : "&amp;Ser2&amp;" ("&amp;div2&amp;")   |   S3 : "&amp;Ser3&amp;" ("&amp;div3&amp;")   |   S4 : "&amp;Ser4&amp;" ("&amp;div4&amp;")   |   S5 : "&amp;Ser5&amp;" ("&amp;div5&amp;")   |   S6/7 : "&amp;Ser6&amp;" ("&amp;div67&amp;")"</f>
        <v>S1 : 0 (0)   |   S2 : 0 (0)   |   S3 : 0 (0)   |   S4 : 0 (0)   |   S5 : 0 (0)   |   S6/7 : 0 (0)</v>
      </c>
      <c r="C7" s="110"/>
      <c r="D7" s="110"/>
      <c r="E7" s="110"/>
      <c r="F7" s="110"/>
      <c r="G7" s="110"/>
      <c r="H7" s="110"/>
      <c r="I7" s="110"/>
      <c r="J7" s="110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7"/>
      <c r="Z7" s="8"/>
      <c r="AA7" s="7"/>
      <c r="AB7" s="8"/>
      <c r="AC7" s="7"/>
      <c r="AD7" s="8"/>
      <c r="AE7" s="7"/>
      <c r="AF7" s="8"/>
      <c r="AG7" s="7"/>
      <c r="AH7" s="8"/>
      <c r="AI7" s="7"/>
      <c r="AJ7" s="8"/>
      <c r="AK7" s="7"/>
      <c r="AL7" s="8"/>
      <c r="AM7" s="7"/>
      <c r="AN7" s="8"/>
      <c r="AO7" s="7"/>
      <c r="AP7" s="8"/>
      <c r="AQ7" s="7"/>
      <c r="AR7" s="8"/>
      <c r="AS7" s="7"/>
      <c r="AT7" s="8"/>
      <c r="AU7" s="7"/>
      <c r="AV7" s="8"/>
    </row>
    <row r="8" spans="1:48" s="9" customFormat="1" ht="12.75">
      <c r="A8"/>
      <c r="B8" s="110" t="str">
        <f>"S : "&amp;CatS&amp;"   |   V : "&amp;CatV&amp;"   |   D : "&amp;CatD&amp;"   |   E: "&amp;CatE&amp;"   |   J : "&amp;CatJ&amp;"   |   C : "&amp;CatC&amp;"   |   B : "&amp;CatB&amp;"   |   P : "&amp;CatP&amp;"   |   M : "&amp;CatM</f>
        <v>S : 0   |   V : 0   |   D : 0   |   E: 0   |   J : 0   |   C : -1   |   B : 0   |   P : 0   |   M : 0</v>
      </c>
      <c r="C8" s="110"/>
      <c r="D8" s="110"/>
      <c r="E8" s="110"/>
      <c r="F8" s="110"/>
      <c r="G8" s="110"/>
      <c r="H8" s="110"/>
      <c r="I8" s="110"/>
      <c r="J8" s="110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/>
      <c r="AB8" s="8"/>
      <c r="AC8" s="7"/>
      <c r="AD8" s="8"/>
      <c r="AE8" s="7"/>
      <c r="AF8" s="8"/>
      <c r="AG8" s="7"/>
      <c r="AH8" s="8"/>
      <c r="AI8" s="7"/>
      <c r="AJ8" s="8"/>
      <c r="AK8" s="7"/>
      <c r="AL8" s="8"/>
      <c r="AM8" s="7"/>
      <c r="AN8" s="8"/>
      <c r="AO8" s="7"/>
      <c r="AP8" s="8"/>
      <c r="AQ8" s="7"/>
      <c r="AR8" s="8"/>
      <c r="AS8" s="7"/>
      <c r="AT8" s="8"/>
      <c r="AU8" s="7"/>
      <c r="AV8" s="8"/>
    </row>
    <row r="9" spans="1:48" s="9" customFormat="1" ht="10.5" customHeight="1">
      <c r="A9" s="11"/>
      <c r="B9" s="1"/>
      <c r="C9" s="4"/>
      <c r="D9" s="5"/>
      <c r="E9" s="5"/>
      <c r="F9" s="5"/>
      <c r="G9" s="5"/>
      <c r="H9" s="6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  <c r="AB9" s="8"/>
      <c r="AC9" s="7"/>
      <c r="AD9" s="8"/>
      <c r="AE9" s="7"/>
      <c r="AF9" s="8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</row>
    <row r="10" spans="1:48" s="27" customFormat="1" ht="17.25" customHeight="1">
      <c r="A10" s="12" t="s">
        <v>1</v>
      </c>
      <c r="B10" s="13" t="s">
        <v>2</v>
      </c>
      <c r="C10" s="14" t="s">
        <v>3</v>
      </c>
      <c r="D10" s="15" t="s">
        <v>4</v>
      </c>
      <c r="E10" s="16" t="s">
        <v>5</v>
      </c>
      <c r="F10" s="17" t="s">
        <v>6</v>
      </c>
      <c r="G10" s="18" t="s">
        <v>7</v>
      </c>
      <c r="H10" s="19" t="s">
        <v>8</v>
      </c>
      <c r="I10" s="20" t="s">
        <v>9</v>
      </c>
      <c r="J10" s="21" t="s">
        <v>10</v>
      </c>
      <c r="K10" s="20" t="s">
        <v>11</v>
      </c>
      <c r="L10" s="21" t="s">
        <v>12</v>
      </c>
      <c r="M10" s="20" t="s">
        <v>13</v>
      </c>
      <c r="N10" s="21" t="s">
        <v>14</v>
      </c>
      <c r="O10" s="22" t="s">
        <v>15</v>
      </c>
      <c r="P10" s="23" t="s">
        <v>16</v>
      </c>
      <c r="Q10" s="23" t="s">
        <v>17</v>
      </c>
      <c r="R10" s="23" t="s">
        <v>18</v>
      </c>
      <c r="S10" s="23" t="s">
        <v>19</v>
      </c>
      <c r="T10" s="24" t="s">
        <v>20</v>
      </c>
      <c r="U10" s="24" t="s">
        <v>21</v>
      </c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</row>
    <row r="11" spans="1:48" ht="17.25" customHeight="1">
      <c r="A11" s="28"/>
      <c r="B11" s="29"/>
      <c r="C11" s="30"/>
      <c r="D11" s="31"/>
      <c r="E11" s="32"/>
      <c r="F11" s="33"/>
      <c r="G11" s="34"/>
      <c r="H11" s="35">
        <v>2990</v>
      </c>
      <c r="I11" s="36">
        <v>1074</v>
      </c>
      <c r="J11" s="37"/>
      <c r="K11" s="36">
        <v>930</v>
      </c>
      <c r="L11" s="37"/>
      <c r="M11" s="36">
        <v>986</v>
      </c>
      <c r="N11" s="37"/>
      <c r="O11" s="38"/>
      <c r="P11" s="39"/>
      <c r="Q11" s="39"/>
      <c r="R11" s="39"/>
      <c r="S11" s="39"/>
      <c r="V11" s="40"/>
      <c r="AB11" s="40"/>
      <c r="AC11" s="41"/>
      <c r="AD11" s="40"/>
      <c r="AE11" s="41"/>
      <c r="AF11" s="40"/>
      <c r="AG11" s="41"/>
      <c r="AH11" s="40"/>
      <c r="AI11" s="41"/>
      <c r="AJ11" s="40"/>
      <c r="AK11" s="41"/>
      <c r="AL11" s="40"/>
      <c r="AM11" s="41"/>
      <c r="AN11" s="40"/>
      <c r="AO11" s="42"/>
      <c r="AP11" s="43"/>
      <c r="AQ11" s="42"/>
      <c r="AR11" s="43"/>
      <c r="AS11" s="42"/>
      <c r="AT11" s="43"/>
      <c r="AU11" s="42"/>
      <c r="AV11" s="43"/>
    </row>
    <row r="12" spans="1:48" ht="12.75">
      <c r="A12" s="28" t="s">
        <v>22</v>
      </c>
      <c r="B12" s="29">
        <v>1</v>
      </c>
      <c r="C12" s="30" t="s">
        <v>23</v>
      </c>
      <c r="D12" s="31" t="s">
        <v>24</v>
      </c>
      <c r="E12" s="32" t="s">
        <v>4</v>
      </c>
      <c r="F12" s="33" t="s">
        <v>25</v>
      </c>
      <c r="G12" s="34" t="s">
        <v>26</v>
      </c>
      <c r="H12" s="35">
        <v>2991</v>
      </c>
      <c r="I12" s="36">
        <v>1084</v>
      </c>
      <c r="J12" s="37">
        <v>1</v>
      </c>
      <c r="K12" s="36">
        <v>928</v>
      </c>
      <c r="L12" s="37">
        <v>1</v>
      </c>
      <c r="M12" s="36">
        <v>979</v>
      </c>
      <c r="N12" s="37">
        <v>1</v>
      </c>
      <c r="O12" s="38">
        <f aca="true" t="shared" si="0" ref="O12:O43">ROUND(H12/$H$11,4)</f>
        <v>1.0003</v>
      </c>
      <c r="P12" s="39">
        <f aca="true" t="shared" si="1" ref="P12:P43">ROUND(calculPP1,4)</f>
        <v>0</v>
      </c>
      <c r="Q12" s="39">
        <f aca="true" t="shared" si="2" ref="Q12:Q43">ROUND(calculPP2,4)</f>
        <v>0</v>
      </c>
      <c r="R12" s="39">
        <f aca="true" t="shared" si="3" ref="R12:R43">ROUND(calculPP3,4)</f>
        <v>0</v>
      </c>
      <c r="S12" s="39">
        <f aca="true" t="shared" si="4" ref="S12:S43">ROUND(calculPP4,4)</f>
        <v>0</v>
      </c>
      <c r="T12" s="39">
        <f aca="true" t="shared" si="5" ref="T12:T43">ROUND(calculPP5,4)</f>
        <v>0</v>
      </c>
      <c r="U12" s="39">
        <f aca="true" t="shared" si="6" ref="U12:U43">ROUND(calculPP67,4)</f>
        <v>0</v>
      </c>
      <c r="V12" s="40"/>
      <c r="AB12" s="40"/>
      <c r="AC12" s="41"/>
      <c r="AD12" s="40"/>
      <c r="AE12" s="41"/>
      <c r="AF12" s="40"/>
      <c r="AG12" s="41"/>
      <c r="AH12" s="40"/>
      <c r="AI12" s="41"/>
      <c r="AJ12" s="40"/>
      <c r="AK12" s="41"/>
      <c r="AL12" s="40"/>
      <c r="AM12" s="41"/>
      <c r="AN12" s="40"/>
      <c r="AO12" s="42"/>
      <c r="AP12" s="43"/>
      <c r="AQ12" s="42"/>
      <c r="AR12" s="43"/>
      <c r="AS12" s="42"/>
      <c r="AT12" s="43"/>
      <c r="AU12" s="42"/>
      <c r="AV12" s="43"/>
    </row>
    <row r="13" spans="1:82" ht="12.75" customHeight="1">
      <c r="A13" s="28" t="s">
        <v>27</v>
      </c>
      <c r="B13" s="29">
        <v>2</v>
      </c>
      <c r="C13" s="30" t="s">
        <v>28</v>
      </c>
      <c r="D13" s="31" t="s">
        <v>29</v>
      </c>
      <c r="E13" s="32" t="s">
        <v>4</v>
      </c>
      <c r="F13" s="33" t="s">
        <v>30</v>
      </c>
      <c r="G13" s="34" t="s">
        <v>31</v>
      </c>
      <c r="H13" s="35">
        <v>2921</v>
      </c>
      <c r="I13" s="36">
        <v>1043</v>
      </c>
      <c r="J13" s="37">
        <v>6</v>
      </c>
      <c r="K13" s="36">
        <v>906</v>
      </c>
      <c r="L13" s="37">
        <v>4</v>
      </c>
      <c r="M13" s="36">
        <v>972</v>
      </c>
      <c r="N13" s="37">
        <v>2</v>
      </c>
      <c r="O13" s="38">
        <f t="shared" si="0"/>
        <v>0.9769</v>
      </c>
      <c r="P13" s="39">
        <f t="shared" si="1"/>
        <v>0</v>
      </c>
      <c r="Q13" s="39">
        <f t="shared" si="2"/>
        <v>0</v>
      </c>
      <c r="R13" s="39">
        <f t="shared" si="3"/>
        <v>0</v>
      </c>
      <c r="S13" s="39">
        <f t="shared" si="4"/>
        <v>0</v>
      </c>
      <c r="T13" s="39">
        <f t="shared" si="5"/>
        <v>0</v>
      </c>
      <c r="U13" s="39">
        <f t="shared" si="6"/>
        <v>0</v>
      </c>
      <c r="AW13" s="38"/>
      <c r="AX13" s="39"/>
      <c r="AY13" s="39"/>
      <c r="AZ13" s="39"/>
      <c r="BA13" s="39"/>
      <c r="BB13" s="44"/>
      <c r="BC13" s="44"/>
      <c r="BD13" s="40"/>
      <c r="BE13"/>
      <c r="BF13"/>
      <c r="BG13"/>
      <c r="BH13"/>
      <c r="BI13"/>
      <c r="BJ13" s="40"/>
      <c r="BK13" s="41"/>
      <c r="BL13" s="40"/>
      <c r="BM13" s="41"/>
      <c r="BN13" s="40"/>
      <c r="BO13" s="41"/>
      <c r="BP13" s="40"/>
      <c r="BQ13" s="41"/>
      <c r="BR13" s="40"/>
      <c r="BS13" s="41"/>
      <c r="BT13" s="40"/>
      <c r="BU13" s="41"/>
      <c r="BV13" s="40"/>
      <c r="BW13" s="42"/>
      <c r="BX13" s="43"/>
      <c r="BY13" s="42"/>
      <c r="BZ13" s="43"/>
      <c r="CA13" s="42"/>
      <c r="CB13" s="43"/>
      <c r="CC13" s="42"/>
      <c r="CD13" s="43"/>
    </row>
    <row r="14" spans="1:82" ht="12.75" customHeight="1">
      <c r="A14" s="28" t="s">
        <v>32</v>
      </c>
      <c r="B14" s="29">
        <v>3</v>
      </c>
      <c r="C14" s="30" t="s">
        <v>33</v>
      </c>
      <c r="D14" s="31" t="s">
        <v>29</v>
      </c>
      <c r="E14" s="32" t="s">
        <v>4</v>
      </c>
      <c r="F14" s="33" t="s">
        <v>34</v>
      </c>
      <c r="G14" s="34" t="s">
        <v>26</v>
      </c>
      <c r="H14" s="35">
        <v>2914</v>
      </c>
      <c r="I14" s="36">
        <v>1060</v>
      </c>
      <c r="J14" s="37">
        <v>4</v>
      </c>
      <c r="K14" s="36">
        <v>886</v>
      </c>
      <c r="L14" s="37">
        <v>14</v>
      </c>
      <c r="M14" s="36">
        <v>968</v>
      </c>
      <c r="N14" s="37">
        <v>4</v>
      </c>
      <c r="O14" s="38">
        <f t="shared" si="0"/>
        <v>0.9746</v>
      </c>
      <c r="P14" s="39">
        <f t="shared" si="1"/>
        <v>0</v>
      </c>
      <c r="Q14" s="39">
        <f t="shared" si="2"/>
        <v>0</v>
      </c>
      <c r="R14" s="39">
        <f t="shared" si="3"/>
        <v>0</v>
      </c>
      <c r="S14" s="39">
        <f t="shared" si="4"/>
        <v>0</v>
      </c>
      <c r="T14" s="39">
        <f t="shared" si="5"/>
        <v>0</v>
      </c>
      <c r="U14" s="39">
        <f t="shared" si="6"/>
        <v>0</v>
      </c>
      <c r="AW14" s="38"/>
      <c r="AX14" s="39"/>
      <c r="AY14" s="39"/>
      <c r="AZ14" s="39"/>
      <c r="BA14" s="39"/>
      <c r="BB14" s="44"/>
      <c r="BC14" s="44"/>
      <c r="BD14" s="40"/>
      <c r="BE14"/>
      <c r="BF14"/>
      <c r="BG14"/>
      <c r="BH14"/>
      <c r="BI14"/>
      <c r="BJ14" s="40"/>
      <c r="BK14" s="41"/>
      <c r="BL14" s="40"/>
      <c r="BM14" s="41"/>
      <c r="BN14" s="40"/>
      <c r="BO14" s="41"/>
      <c r="BP14" s="40"/>
      <c r="BQ14" s="41"/>
      <c r="BR14" s="40"/>
      <c r="BS14" s="41"/>
      <c r="BT14" s="40"/>
      <c r="BU14" s="41"/>
      <c r="BV14" s="40"/>
      <c r="BW14" s="42"/>
      <c r="BX14" s="43"/>
      <c r="BY14" s="42"/>
      <c r="BZ14" s="43"/>
      <c r="CA14" s="42"/>
      <c r="CB14" s="43"/>
      <c r="CC14" s="42"/>
      <c r="CD14" s="43"/>
    </row>
    <row r="15" spans="1:82" ht="12.75" customHeight="1">
      <c r="A15" s="28" t="s">
        <v>35</v>
      </c>
      <c r="B15" s="29">
        <v>4</v>
      </c>
      <c r="C15" s="30" t="s">
        <v>36</v>
      </c>
      <c r="D15" s="31" t="s">
        <v>24</v>
      </c>
      <c r="E15" s="32" t="s">
        <v>4</v>
      </c>
      <c r="F15" s="33" t="s">
        <v>37</v>
      </c>
      <c r="G15" s="34" t="s">
        <v>26</v>
      </c>
      <c r="H15" s="35">
        <v>2876</v>
      </c>
      <c r="I15" s="36">
        <v>1038</v>
      </c>
      <c r="J15" s="37">
        <v>7</v>
      </c>
      <c r="K15" s="36">
        <v>893</v>
      </c>
      <c r="L15" s="37">
        <v>8</v>
      </c>
      <c r="M15" s="36">
        <v>945</v>
      </c>
      <c r="N15" s="37">
        <v>11</v>
      </c>
      <c r="O15" s="38">
        <f t="shared" si="0"/>
        <v>0.9619</v>
      </c>
      <c r="P15" s="39">
        <f t="shared" si="1"/>
        <v>0</v>
      </c>
      <c r="Q15" s="39">
        <f t="shared" si="2"/>
        <v>0</v>
      </c>
      <c r="R15" s="39">
        <f t="shared" si="3"/>
        <v>0</v>
      </c>
      <c r="S15" s="39">
        <f t="shared" si="4"/>
        <v>0</v>
      </c>
      <c r="T15" s="39">
        <f t="shared" si="5"/>
        <v>0</v>
      </c>
      <c r="U15" s="39">
        <f t="shared" si="6"/>
        <v>0</v>
      </c>
      <c r="AW15" s="38"/>
      <c r="AX15" s="39"/>
      <c r="AY15" s="39"/>
      <c r="AZ15" s="39"/>
      <c r="BA15" s="39"/>
      <c r="BB15" s="44"/>
      <c r="BC15" s="44"/>
      <c r="BD15" s="40"/>
      <c r="BE15"/>
      <c r="BF15"/>
      <c r="BG15"/>
      <c r="BH15"/>
      <c r="BI15"/>
      <c r="BJ15" s="40"/>
      <c r="BK15" s="41"/>
      <c r="BL15" s="40"/>
      <c r="BM15" s="41"/>
      <c r="BN15" s="40"/>
      <c r="BO15" s="41"/>
      <c r="BP15" s="40"/>
      <c r="BQ15" s="41"/>
      <c r="BR15" s="40"/>
      <c r="BS15" s="41"/>
      <c r="BT15" s="40"/>
      <c r="BU15" s="41"/>
      <c r="BV15" s="40"/>
      <c r="BW15" s="42"/>
      <c r="BX15" s="43"/>
      <c r="BY15" s="42"/>
      <c r="BZ15" s="43"/>
      <c r="CA15" s="42"/>
      <c r="CB15" s="43"/>
      <c r="CC15" s="42"/>
      <c r="CD15" s="43"/>
    </row>
    <row r="16" spans="1:82" ht="12.75" customHeight="1">
      <c r="A16" s="28" t="s">
        <v>38</v>
      </c>
      <c r="B16" s="29">
        <v>5</v>
      </c>
      <c r="C16" s="30" t="s">
        <v>39</v>
      </c>
      <c r="D16" s="31" t="s">
        <v>40</v>
      </c>
      <c r="E16" s="32" t="s">
        <v>41</v>
      </c>
      <c r="F16" s="33" t="s">
        <v>42</v>
      </c>
      <c r="G16" s="34" t="s">
        <v>31</v>
      </c>
      <c r="H16" s="35">
        <v>2863</v>
      </c>
      <c r="I16" s="36">
        <v>1030</v>
      </c>
      <c r="J16" s="37">
        <v>10</v>
      </c>
      <c r="K16" s="36">
        <v>909</v>
      </c>
      <c r="L16" s="37">
        <v>2</v>
      </c>
      <c r="M16" s="36">
        <v>924</v>
      </c>
      <c r="N16" s="37">
        <v>14</v>
      </c>
      <c r="O16" s="38">
        <f t="shared" si="0"/>
        <v>0.9575</v>
      </c>
      <c r="P16" s="39">
        <f t="shared" si="1"/>
        <v>0</v>
      </c>
      <c r="Q16" s="39">
        <f t="shared" si="2"/>
        <v>0</v>
      </c>
      <c r="R16" s="39">
        <f t="shared" si="3"/>
        <v>0</v>
      </c>
      <c r="S16" s="39">
        <f t="shared" si="4"/>
        <v>0</v>
      </c>
      <c r="T16" s="39">
        <f t="shared" si="5"/>
        <v>0</v>
      </c>
      <c r="U16" s="39">
        <f t="shared" si="6"/>
        <v>0</v>
      </c>
      <c r="AW16" s="38"/>
      <c r="AX16" s="39"/>
      <c r="AY16" s="39"/>
      <c r="AZ16" s="39"/>
      <c r="BA16" s="39"/>
      <c r="BB16" s="44"/>
      <c r="BC16" s="44"/>
      <c r="BD16" s="40"/>
      <c r="BE16"/>
      <c r="BF16"/>
      <c r="BG16"/>
      <c r="BH16"/>
      <c r="BI16"/>
      <c r="BJ16" s="40"/>
      <c r="BK16" s="41"/>
      <c r="BL16" s="40"/>
      <c r="BM16" s="41"/>
      <c r="BN16" s="40"/>
      <c r="BO16" s="41"/>
      <c r="BP16" s="40"/>
      <c r="BQ16" s="41"/>
      <c r="BR16" s="40"/>
      <c r="BS16" s="41"/>
      <c r="BT16" s="40"/>
      <c r="BU16" s="41"/>
      <c r="BV16" s="40"/>
      <c r="BW16" s="42"/>
      <c r="BX16" s="43"/>
      <c r="BY16" s="42"/>
      <c r="BZ16" s="43"/>
      <c r="CA16" s="42"/>
      <c r="CB16" s="43"/>
      <c r="CC16" s="42"/>
      <c r="CD16" s="43"/>
    </row>
    <row r="17" spans="1:82" ht="12.75" customHeight="1">
      <c r="A17" s="28" t="s">
        <v>43</v>
      </c>
      <c r="B17" s="29">
        <v>6</v>
      </c>
      <c r="C17" s="30" t="s">
        <v>44</v>
      </c>
      <c r="D17" s="31" t="s">
        <v>45</v>
      </c>
      <c r="E17" s="32" t="s">
        <v>4</v>
      </c>
      <c r="F17" s="33" t="s">
        <v>46</v>
      </c>
      <c r="G17" s="34" t="s">
        <v>26</v>
      </c>
      <c r="H17" s="35">
        <v>2831</v>
      </c>
      <c r="I17" s="36">
        <v>992</v>
      </c>
      <c r="J17" s="37">
        <v>23</v>
      </c>
      <c r="K17" s="36">
        <v>887</v>
      </c>
      <c r="L17" s="37">
        <v>13</v>
      </c>
      <c r="M17" s="36">
        <v>952</v>
      </c>
      <c r="N17" s="37">
        <v>10</v>
      </c>
      <c r="O17" s="38">
        <f t="shared" si="0"/>
        <v>0.9468</v>
      </c>
      <c r="P17" s="39">
        <f t="shared" si="1"/>
        <v>0</v>
      </c>
      <c r="Q17" s="39">
        <f t="shared" si="2"/>
        <v>0</v>
      </c>
      <c r="R17" s="39">
        <f t="shared" si="3"/>
        <v>0</v>
      </c>
      <c r="S17" s="39">
        <f t="shared" si="4"/>
        <v>0</v>
      </c>
      <c r="T17" s="39">
        <f t="shared" si="5"/>
        <v>0</v>
      </c>
      <c r="U17" s="39">
        <f t="shared" si="6"/>
        <v>0</v>
      </c>
      <c r="AW17" s="38"/>
      <c r="AX17" s="39"/>
      <c r="AY17" s="39"/>
      <c r="AZ17" s="39"/>
      <c r="BA17" s="39"/>
      <c r="BB17" s="44"/>
      <c r="BC17" s="44"/>
      <c r="BD17" s="40"/>
      <c r="BE17"/>
      <c r="BF17"/>
      <c r="BG17"/>
      <c r="BH17"/>
      <c r="BI17"/>
      <c r="BJ17" s="40"/>
      <c r="BK17" s="41"/>
      <c r="BL17" s="40"/>
      <c r="BM17" s="41"/>
      <c r="BN17" s="40"/>
      <c r="BO17" s="41"/>
      <c r="BP17" s="40"/>
      <c r="BQ17" s="41"/>
      <c r="BR17" s="40"/>
      <c r="BS17" s="41"/>
      <c r="BT17" s="40"/>
      <c r="BU17" s="41"/>
      <c r="BV17" s="40"/>
      <c r="BW17" s="42"/>
      <c r="BX17" s="43"/>
      <c r="BY17" s="42"/>
      <c r="BZ17" s="43"/>
      <c r="CA17" s="42"/>
      <c r="CB17" s="43"/>
      <c r="CC17" s="42"/>
      <c r="CD17" s="43"/>
    </row>
    <row r="18" spans="1:82" ht="12.75" customHeight="1">
      <c r="A18" s="28" t="s">
        <v>47</v>
      </c>
      <c r="B18" s="29">
        <v>7</v>
      </c>
      <c r="C18" s="30" t="s">
        <v>48</v>
      </c>
      <c r="D18" s="31" t="s">
        <v>29</v>
      </c>
      <c r="E18" s="32" t="s">
        <v>49</v>
      </c>
      <c r="F18" s="33" t="s">
        <v>50</v>
      </c>
      <c r="G18" s="34" t="s">
        <v>31</v>
      </c>
      <c r="H18" s="35">
        <v>2830</v>
      </c>
      <c r="I18" s="36">
        <v>1061</v>
      </c>
      <c r="J18" s="37">
        <v>3</v>
      </c>
      <c r="K18" s="36">
        <v>878</v>
      </c>
      <c r="L18" s="37">
        <v>17</v>
      </c>
      <c r="M18" s="36">
        <v>891</v>
      </c>
      <c r="N18" s="37">
        <v>31</v>
      </c>
      <c r="O18" s="38">
        <f t="shared" si="0"/>
        <v>0.9465</v>
      </c>
      <c r="P18" s="39">
        <f t="shared" si="1"/>
        <v>0</v>
      </c>
      <c r="Q18" s="39">
        <f t="shared" si="2"/>
        <v>0</v>
      </c>
      <c r="R18" s="39">
        <f t="shared" si="3"/>
        <v>0</v>
      </c>
      <c r="S18" s="39">
        <f t="shared" si="4"/>
        <v>0</v>
      </c>
      <c r="T18" s="39">
        <f t="shared" si="5"/>
        <v>0</v>
      </c>
      <c r="U18" s="39">
        <f t="shared" si="6"/>
        <v>0</v>
      </c>
      <c r="AW18" s="38"/>
      <c r="AX18" s="39"/>
      <c r="AY18" s="39"/>
      <c r="AZ18" s="39"/>
      <c r="BA18" s="39"/>
      <c r="BB18" s="44"/>
      <c r="BC18" s="44"/>
      <c r="BD18" s="40"/>
      <c r="BE18"/>
      <c r="BF18"/>
      <c r="BG18"/>
      <c r="BH18"/>
      <c r="BI18"/>
      <c r="BJ18" s="40"/>
      <c r="BK18" s="41"/>
      <c r="BL18" s="40"/>
      <c r="BM18" s="41"/>
      <c r="BN18" s="40"/>
      <c r="BO18" s="41"/>
      <c r="BP18" s="40"/>
      <c r="BQ18" s="41"/>
      <c r="BR18" s="40"/>
      <c r="BS18" s="41"/>
      <c r="BT18" s="40"/>
      <c r="BU18" s="41"/>
      <c r="BV18" s="40"/>
      <c r="BW18" s="42"/>
      <c r="BX18" s="43"/>
      <c r="BY18" s="42"/>
      <c r="BZ18" s="43"/>
      <c r="CA18" s="42"/>
      <c r="CB18" s="43"/>
      <c r="CC18" s="42"/>
      <c r="CD18" s="43"/>
    </row>
    <row r="19" spans="1:82" ht="12.75" customHeight="1">
      <c r="A19" s="28" t="s">
        <v>51</v>
      </c>
      <c r="B19" s="29">
        <v>8</v>
      </c>
      <c r="C19" s="30" t="s">
        <v>52</v>
      </c>
      <c r="D19" s="31" t="s">
        <v>40</v>
      </c>
      <c r="E19" s="32" t="s">
        <v>4</v>
      </c>
      <c r="F19" s="33" t="s">
        <v>34</v>
      </c>
      <c r="G19" s="34" t="s">
        <v>26</v>
      </c>
      <c r="H19" s="35">
        <v>2826</v>
      </c>
      <c r="I19" s="36">
        <v>1057</v>
      </c>
      <c r="J19" s="37">
        <v>5</v>
      </c>
      <c r="K19" s="36">
        <v>881</v>
      </c>
      <c r="L19" s="37">
        <v>16</v>
      </c>
      <c r="M19" s="36">
        <v>888</v>
      </c>
      <c r="N19" s="37">
        <v>35</v>
      </c>
      <c r="O19" s="38">
        <f t="shared" si="0"/>
        <v>0.9452</v>
      </c>
      <c r="P19" s="39">
        <f t="shared" si="1"/>
        <v>0</v>
      </c>
      <c r="Q19" s="39">
        <f t="shared" si="2"/>
        <v>0</v>
      </c>
      <c r="R19" s="39">
        <f t="shared" si="3"/>
        <v>0</v>
      </c>
      <c r="S19" s="39">
        <f t="shared" si="4"/>
        <v>0</v>
      </c>
      <c r="T19" s="39">
        <f t="shared" si="5"/>
        <v>0</v>
      </c>
      <c r="U19" s="39">
        <f t="shared" si="6"/>
        <v>0</v>
      </c>
      <c r="AW19" s="38"/>
      <c r="AX19" s="39"/>
      <c r="AY19" s="39"/>
      <c r="AZ19" s="39"/>
      <c r="BA19" s="39"/>
      <c r="BB19" s="44"/>
      <c r="BC19" s="44"/>
      <c r="BD19" s="40"/>
      <c r="BE19"/>
      <c r="BF19"/>
      <c r="BG19"/>
      <c r="BH19"/>
      <c r="BI19"/>
      <c r="BJ19" s="40"/>
      <c r="BK19" s="41"/>
      <c r="BL19" s="40"/>
      <c r="BM19" s="41"/>
      <c r="BN19" s="40"/>
      <c r="BO19" s="41"/>
      <c r="BP19" s="40"/>
      <c r="BQ19" s="41"/>
      <c r="BR19" s="40"/>
      <c r="BS19" s="41"/>
      <c r="BT19" s="40"/>
      <c r="BU19" s="41"/>
      <c r="BV19" s="40"/>
      <c r="BW19" s="42"/>
      <c r="BX19" s="43"/>
      <c r="BY19" s="42"/>
      <c r="BZ19" s="43"/>
      <c r="CA19" s="42"/>
      <c r="CB19" s="43"/>
      <c r="CC19" s="42"/>
      <c r="CD19" s="43"/>
    </row>
    <row r="20" spans="1:82" ht="12.75" customHeight="1">
      <c r="A20" s="28" t="s">
        <v>53</v>
      </c>
      <c r="B20" s="29">
        <v>9</v>
      </c>
      <c r="C20" s="30" t="s">
        <v>54</v>
      </c>
      <c r="D20" s="31" t="s">
        <v>55</v>
      </c>
      <c r="E20" s="32" t="s">
        <v>4</v>
      </c>
      <c r="F20" s="33" t="s">
        <v>25</v>
      </c>
      <c r="G20" s="34" t="s">
        <v>26</v>
      </c>
      <c r="H20" s="35">
        <v>2822</v>
      </c>
      <c r="I20" s="36">
        <v>1014</v>
      </c>
      <c r="J20" s="37">
        <v>14</v>
      </c>
      <c r="K20" s="36">
        <v>891</v>
      </c>
      <c r="L20" s="37">
        <v>11</v>
      </c>
      <c r="M20" s="36">
        <v>917</v>
      </c>
      <c r="N20" s="37">
        <v>16</v>
      </c>
      <c r="O20" s="38">
        <f t="shared" si="0"/>
        <v>0.9438</v>
      </c>
      <c r="P20" s="39">
        <f t="shared" si="1"/>
        <v>0</v>
      </c>
      <c r="Q20" s="39">
        <f t="shared" si="2"/>
        <v>0</v>
      </c>
      <c r="R20" s="39">
        <f t="shared" si="3"/>
        <v>0</v>
      </c>
      <c r="S20" s="39">
        <f t="shared" si="4"/>
        <v>0</v>
      </c>
      <c r="T20" s="39">
        <f t="shared" si="5"/>
        <v>0</v>
      </c>
      <c r="U20" s="39">
        <f t="shared" si="6"/>
        <v>0</v>
      </c>
      <c r="AW20" s="38"/>
      <c r="AX20" s="39"/>
      <c r="AY20" s="39"/>
      <c r="AZ20" s="39"/>
      <c r="BA20" s="39"/>
      <c r="BB20" s="44"/>
      <c r="BC20" s="44"/>
      <c r="BD20" s="40"/>
      <c r="BE20"/>
      <c r="BF20"/>
      <c r="BG20"/>
      <c r="BH20"/>
      <c r="BI20"/>
      <c r="BJ20" s="40"/>
      <c r="BK20" s="41"/>
      <c r="BL20" s="40"/>
      <c r="BM20" s="41"/>
      <c r="BN20" s="40"/>
      <c r="BO20" s="41"/>
      <c r="BP20" s="40"/>
      <c r="BQ20" s="41"/>
      <c r="BR20" s="40"/>
      <c r="BS20" s="41"/>
      <c r="BT20" s="40"/>
      <c r="BU20" s="41"/>
      <c r="BV20" s="40"/>
      <c r="BW20" s="42"/>
      <c r="BX20" s="43"/>
      <c r="BY20" s="42"/>
      <c r="BZ20" s="43"/>
      <c r="CA20" s="42"/>
      <c r="CB20" s="43"/>
      <c r="CC20" s="42"/>
      <c r="CD20" s="43"/>
    </row>
    <row r="21" spans="1:80" ht="12.75" customHeight="1">
      <c r="A21" s="28" t="s">
        <v>56</v>
      </c>
      <c r="B21" s="29">
        <v>10</v>
      </c>
      <c r="C21" s="30" t="s">
        <v>57</v>
      </c>
      <c r="D21" s="31" t="s">
        <v>55</v>
      </c>
      <c r="E21" s="32" t="s">
        <v>41</v>
      </c>
      <c r="F21" s="33" t="s">
        <v>58</v>
      </c>
      <c r="G21" s="34" t="s">
        <v>26</v>
      </c>
      <c r="H21" s="35">
        <v>2818</v>
      </c>
      <c r="I21" s="36">
        <v>1029</v>
      </c>
      <c r="J21" s="37">
        <v>11</v>
      </c>
      <c r="K21" s="36">
        <v>894</v>
      </c>
      <c r="L21" s="37">
        <v>7</v>
      </c>
      <c r="M21" s="36">
        <v>895</v>
      </c>
      <c r="N21" s="37">
        <v>28</v>
      </c>
      <c r="O21" s="38">
        <f t="shared" si="0"/>
        <v>0.9425</v>
      </c>
      <c r="P21" s="39">
        <f t="shared" si="1"/>
        <v>0</v>
      </c>
      <c r="Q21" s="39">
        <f t="shared" si="2"/>
        <v>0</v>
      </c>
      <c r="R21" s="39">
        <f t="shared" si="3"/>
        <v>0</v>
      </c>
      <c r="S21" s="39">
        <f t="shared" si="4"/>
        <v>0</v>
      </c>
      <c r="T21" s="39">
        <f t="shared" si="5"/>
        <v>0</v>
      </c>
      <c r="U21" s="39">
        <f t="shared" si="6"/>
        <v>0</v>
      </c>
      <c r="AW21" s="38"/>
      <c r="AX21" s="39"/>
      <c r="AY21" s="39"/>
      <c r="AZ21" s="39"/>
      <c r="BA21" s="39"/>
      <c r="BB21" s="44"/>
      <c r="BC21" s="44"/>
      <c r="BD21" s="40"/>
      <c r="BE21"/>
      <c r="BF21"/>
      <c r="BG21"/>
      <c r="BH21"/>
      <c r="BI21"/>
      <c r="BJ21" s="40"/>
      <c r="BK21" s="41"/>
      <c r="BL21" s="40"/>
      <c r="BM21" s="41"/>
      <c r="BN21" s="40"/>
      <c r="BO21" s="41"/>
      <c r="BP21" s="40"/>
      <c r="BQ21" s="41"/>
      <c r="BR21" s="40"/>
      <c r="BS21" s="41"/>
      <c r="BT21" s="40"/>
      <c r="BU21" s="41"/>
      <c r="BV21" s="40"/>
      <c r="BW21" s="42"/>
      <c r="BX21" s="43"/>
      <c r="BY21" s="42"/>
      <c r="BZ21" s="43"/>
      <c r="CA21" s="42"/>
      <c r="CB21" s="43"/>
    </row>
    <row r="22" spans="1:80" ht="12.75" customHeight="1">
      <c r="A22" s="28" t="s">
        <v>59</v>
      </c>
      <c r="B22" s="29">
        <v>11</v>
      </c>
      <c r="C22" s="30" t="s">
        <v>60</v>
      </c>
      <c r="D22" s="31" t="s">
        <v>55</v>
      </c>
      <c r="E22" s="32" t="s">
        <v>4</v>
      </c>
      <c r="F22" s="33" t="s">
        <v>61</v>
      </c>
      <c r="G22" s="34" t="s">
        <v>26</v>
      </c>
      <c r="H22" s="35">
        <v>2813</v>
      </c>
      <c r="I22" s="36">
        <v>1038</v>
      </c>
      <c r="J22" s="37">
        <v>7</v>
      </c>
      <c r="K22" s="36">
        <v>807</v>
      </c>
      <c r="L22" s="37">
        <v>35</v>
      </c>
      <c r="M22" s="36">
        <v>968</v>
      </c>
      <c r="N22" s="37">
        <v>4</v>
      </c>
      <c r="O22" s="38">
        <f t="shared" si="0"/>
        <v>0.9408</v>
      </c>
      <c r="P22" s="39">
        <f t="shared" si="1"/>
        <v>0</v>
      </c>
      <c r="Q22" s="39">
        <f t="shared" si="2"/>
        <v>0</v>
      </c>
      <c r="R22" s="39">
        <f t="shared" si="3"/>
        <v>0</v>
      </c>
      <c r="S22" s="39">
        <f t="shared" si="4"/>
        <v>0</v>
      </c>
      <c r="T22" s="39">
        <f t="shared" si="5"/>
        <v>0</v>
      </c>
      <c r="U22" s="39">
        <f t="shared" si="6"/>
        <v>0</v>
      </c>
      <c r="AW22" s="38"/>
      <c r="AX22" s="39"/>
      <c r="AY22" s="39"/>
      <c r="AZ22" s="39"/>
      <c r="BA22" s="39"/>
      <c r="BB22" s="44"/>
      <c r="BC22" s="44"/>
      <c r="BD22" s="40"/>
      <c r="BE22"/>
      <c r="BF22"/>
      <c r="BG22"/>
      <c r="BH22"/>
      <c r="BI22"/>
      <c r="BJ22" s="40"/>
      <c r="BK22" s="41"/>
      <c r="BL22" s="40"/>
      <c r="BM22" s="41"/>
      <c r="BN22" s="40"/>
      <c r="BO22" s="41"/>
      <c r="BP22" s="40"/>
      <c r="BQ22" s="41"/>
      <c r="BR22" s="40"/>
      <c r="BS22" s="41"/>
      <c r="BT22" s="40"/>
      <c r="BU22" s="41"/>
      <c r="BV22" s="40"/>
      <c r="BW22" s="42"/>
      <c r="BX22" s="43"/>
      <c r="BY22" s="42"/>
      <c r="BZ22" s="43"/>
      <c r="CA22" s="42"/>
      <c r="CB22" s="43"/>
    </row>
    <row r="23" spans="1:80" ht="12.75" customHeight="1">
      <c r="A23" s="28" t="s">
        <v>62</v>
      </c>
      <c r="B23" s="29">
        <v>12</v>
      </c>
      <c r="C23" s="30" t="s">
        <v>63</v>
      </c>
      <c r="D23" s="31" t="s">
        <v>29</v>
      </c>
      <c r="E23" s="32" t="s">
        <v>4</v>
      </c>
      <c r="F23" s="33" t="s">
        <v>64</v>
      </c>
      <c r="G23" s="34" t="s">
        <v>26</v>
      </c>
      <c r="H23" s="35">
        <v>2808</v>
      </c>
      <c r="I23" s="36">
        <v>981</v>
      </c>
      <c r="J23" s="37">
        <v>31</v>
      </c>
      <c r="K23" s="36">
        <v>868</v>
      </c>
      <c r="L23" s="37">
        <v>21</v>
      </c>
      <c r="M23" s="36">
        <v>959</v>
      </c>
      <c r="N23" s="37">
        <v>7</v>
      </c>
      <c r="O23" s="38">
        <f t="shared" si="0"/>
        <v>0.9391</v>
      </c>
      <c r="P23" s="39">
        <f t="shared" si="1"/>
        <v>0</v>
      </c>
      <c r="Q23" s="39">
        <f t="shared" si="2"/>
        <v>0</v>
      </c>
      <c r="R23" s="39">
        <f t="shared" si="3"/>
        <v>0</v>
      </c>
      <c r="S23" s="39">
        <f t="shared" si="4"/>
        <v>0</v>
      </c>
      <c r="T23" s="39">
        <f t="shared" si="5"/>
        <v>0</v>
      </c>
      <c r="U23" s="39">
        <f t="shared" si="6"/>
        <v>0</v>
      </c>
      <c r="AW23" s="38"/>
      <c r="AX23" s="39"/>
      <c r="AY23" s="39"/>
      <c r="AZ23" s="39"/>
      <c r="BA23" s="39"/>
      <c r="BB23" s="44"/>
      <c r="BC23" s="44"/>
      <c r="BD23" s="40"/>
      <c r="BE23"/>
      <c r="BF23"/>
      <c r="BG23"/>
      <c r="BH23"/>
      <c r="BI23"/>
      <c r="BJ23" s="40"/>
      <c r="BK23" s="41"/>
      <c r="BL23" s="40"/>
      <c r="BM23" s="41"/>
      <c r="BN23" s="40"/>
      <c r="BO23" s="41"/>
      <c r="BP23" s="40"/>
      <c r="BQ23" s="41"/>
      <c r="BR23" s="40"/>
      <c r="BS23" s="41"/>
      <c r="BT23" s="40"/>
      <c r="BU23" s="41"/>
      <c r="BV23" s="40"/>
      <c r="BW23" s="42"/>
      <c r="BX23" s="43"/>
      <c r="BY23" s="42"/>
      <c r="BZ23" s="43"/>
      <c r="CA23" s="42"/>
      <c r="CB23" s="43"/>
    </row>
    <row r="24" spans="1:80" ht="12.75" customHeight="1">
      <c r="A24" s="28" t="s">
        <v>65</v>
      </c>
      <c r="B24" s="29">
        <v>13</v>
      </c>
      <c r="C24" s="30" t="s">
        <v>66</v>
      </c>
      <c r="D24" s="31" t="s">
        <v>40</v>
      </c>
      <c r="E24" s="32" t="s">
        <v>41</v>
      </c>
      <c r="F24" s="33" t="s">
        <v>25</v>
      </c>
      <c r="G24" s="34" t="s">
        <v>26</v>
      </c>
      <c r="H24" s="35">
        <v>2802</v>
      </c>
      <c r="I24" s="36">
        <v>977</v>
      </c>
      <c r="J24" s="37">
        <v>34</v>
      </c>
      <c r="K24" s="36">
        <v>893</v>
      </c>
      <c r="L24" s="37">
        <v>8</v>
      </c>
      <c r="M24" s="36">
        <v>932</v>
      </c>
      <c r="N24" s="37">
        <v>13</v>
      </c>
      <c r="O24" s="38">
        <f t="shared" si="0"/>
        <v>0.9371</v>
      </c>
      <c r="P24" s="39">
        <f t="shared" si="1"/>
        <v>0</v>
      </c>
      <c r="Q24" s="39">
        <f t="shared" si="2"/>
        <v>0</v>
      </c>
      <c r="R24" s="39">
        <f t="shared" si="3"/>
        <v>0</v>
      </c>
      <c r="S24" s="39">
        <f t="shared" si="4"/>
        <v>0</v>
      </c>
      <c r="T24" s="39">
        <f t="shared" si="5"/>
        <v>0</v>
      </c>
      <c r="U24" s="39">
        <f t="shared" si="6"/>
        <v>0</v>
      </c>
      <c r="AW24" s="38"/>
      <c r="AX24" s="39"/>
      <c r="AY24" s="39"/>
      <c r="AZ24" s="39"/>
      <c r="BA24" s="39"/>
      <c r="BB24" s="44"/>
      <c r="BC24" s="44"/>
      <c r="BD24" s="40"/>
      <c r="BE24"/>
      <c r="BF24"/>
      <c r="BG24"/>
      <c r="BH24"/>
      <c r="BI24"/>
      <c r="BJ24" s="40"/>
      <c r="BK24" s="41"/>
      <c r="BL24" s="40"/>
      <c r="BM24" s="41"/>
      <c r="BN24" s="40"/>
      <c r="BO24" s="41"/>
      <c r="BP24" s="40"/>
      <c r="BQ24" s="41"/>
      <c r="BR24" s="40"/>
      <c r="BS24" s="41"/>
      <c r="BT24" s="40"/>
      <c r="BU24" s="41"/>
      <c r="BV24" s="40"/>
      <c r="BW24" s="42"/>
      <c r="BX24" s="43"/>
      <c r="BY24" s="42"/>
      <c r="BZ24" s="43"/>
      <c r="CA24" s="42"/>
      <c r="CB24" s="43"/>
    </row>
    <row r="25" spans="1:84" ht="12.75" customHeight="1">
      <c r="A25" s="28" t="s">
        <v>67</v>
      </c>
      <c r="B25" s="29">
        <v>14</v>
      </c>
      <c r="C25" s="30" t="s">
        <v>68</v>
      </c>
      <c r="D25" s="31" t="s">
        <v>55</v>
      </c>
      <c r="E25" s="32" t="s">
        <v>4</v>
      </c>
      <c r="F25" s="33" t="s">
        <v>34</v>
      </c>
      <c r="G25" s="34" t="s">
        <v>26</v>
      </c>
      <c r="H25" s="35">
        <v>2799</v>
      </c>
      <c r="I25" s="36">
        <v>1008</v>
      </c>
      <c r="J25" s="37">
        <v>17</v>
      </c>
      <c r="K25" s="36">
        <v>898</v>
      </c>
      <c r="L25" s="37">
        <v>6</v>
      </c>
      <c r="M25" s="36">
        <v>893</v>
      </c>
      <c r="N25" s="37">
        <v>29</v>
      </c>
      <c r="O25" s="38">
        <f t="shared" si="0"/>
        <v>0.9361</v>
      </c>
      <c r="P25" s="39">
        <f t="shared" si="1"/>
        <v>0</v>
      </c>
      <c r="Q25" s="39">
        <f t="shared" si="2"/>
        <v>0</v>
      </c>
      <c r="R25" s="39">
        <f t="shared" si="3"/>
        <v>0</v>
      </c>
      <c r="S25" s="39">
        <f t="shared" si="4"/>
        <v>0</v>
      </c>
      <c r="T25" s="39">
        <f t="shared" si="5"/>
        <v>0</v>
      </c>
      <c r="U25" s="39">
        <f t="shared" si="6"/>
        <v>0</v>
      </c>
      <c r="AW25" s="38"/>
      <c r="AX25" s="39"/>
      <c r="AY25" s="39"/>
      <c r="AZ25" s="39"/>
      <c r="BA25" s="39"/>
      <c r="BB25" s="44"/>
      <c r="BC25" s="44"/>
      <c r="BD25" s="40"/>
      <c r="BE25"/>
      <c r="BF25"/>
      <c r="BG25"/>
      <c r="BH25"/>
      <c r="BI25"/>
      <c r="BJ25" s="40"/>
      <c r="BK25" s="41"/>
      <c r="BL25" s="40"/>
      <c r="BM25" s="41"/>
      <c r="BN25" s="40"/>
      <c r="BO25" s="41"/>
      <c r="BP25" s="40"/>
      <c r="BQ25" s="41"/>
      <c r="BR25" s="40"/>
      <c r="BS25" s="41"/>
      <c r="BT25" s="40"/>
      <c r="BU25" s="41"/>
      <c r="BV25" s="40"/>
      <c r="BW25" s="42"/>
      <c r="BX25" s="43"/>
      <c r="BY25" s="42"/>
      <c r="BZ25" s="43"/>
      <c r="CA25" s="42"/>
      <c r="CB25" s="43"/>
      <c r="CC25" s="42"/>
      <c r="CD25" s="43"/>
      <c r="CE25" s="42"/>
      <c r="CF25" s="43"/>
    </row>
    <row r="26" spans="1:84" ht="12.75" customHeight="1">
      <c r="A26" s="28" t="s">
        <v>69</v>
      </c>
      <c r="B26" s="29">
        <v>15</v>
      </c>
      <c r="C26" s="30" t="s">
        <v>70</v>
      </c>
      <c r="D26" s="31" t="s">
        <v>45</v>
      </c>
      <c r="E26" s="32" t="s">
        <v>4</v>
      </c>
      <c r="F26" s="33" t="s">
        <v>71</v>
      </c>
      <c r="G26" s="34" t="s">
        <v>31</v>
      </c>
      <c r="H26" s="35">
        <v>2794</v>
      </c>
      <c r="I26" s="36">
        <v>985</v>
      </c>
      <c r="J26" s="37">
        <v>26</v>
      </c>
      <c r="K26" s="36">
        <v>850</v>
      </c>
      <c r="L26" s="37">
        <v>24</v>
      </c>
      <c r="M26" s="36">
        <v>959</v>
      </c>
      <c r="N26" s="37">
        <v>7</v>
      </c>
      <c r="O26" s="38">
        <f t="shared" si="0"/>
        <v>0.9344</v>
      </c>
      <c r="P26" s="39">
        <f t="shared" si="1"/>
        <v>0</v>
      </c>
      <c r="Q26" s="39">
        <f t="shared" si="2"/>
        <v>0</v>
      </c>
      <c r="R26" s="39">
        <f t="shared" si="3"/>
        <v>0</v>
      </c>
      <c r="S26" s="39">
        <f t="shared" si="4"/>
        <v>0</v>
      </c>
      <c r="T26" s="39">
        <f t="shared" si="5"/>
        <v>0</v>
      </c>
      <c r="U26" s="39">
        <f t="shared" si="6"/>
        <v>0</v>
      </c>
      <c r="AW26" s="38"/>
      <c r="AX26" s="39"/>
      <c r="AY26" s="39"/>
      <c r="AZ26" s="39"/>
      <c r="BA26" s="39"/>
      <c r="BB26" s="44"/>
      <c r="BC26" s="44"/>
      <c r="BD26" s="40"/>
      <c r="BE26"/>
      <c r="BF26"/>
      <c r="BG26"/>
      <c r="BH26"/>
      <c r="BI26"/>
      <c r="BJ26" s="40"/>
      <c r="BK26" s="41"/>
      <c r="BL26" s="40"/>
      <c r="BM26" s="41"/>
      <c r="BN26" s="40"/>
      <c r="BO26" s="41"/>
      <c r="BP26" s="40"/>
      <c r="BQ26" s="41"/>
      <c r="BR26" s="40"/>
      <c r="BS26" s="41"/>
      <c r="BT26" s="40"/>
      <c r="BU26" s="41"/>
      <c r="BV26" s="40"/>
      <c r="BW26" s="42"/>
      <c r="BX26" s="43"/>
      <c r="BY26" s="42"/>
      <c r="BZ26" s="43"/>
      <c r="CA26" s="42"/>
      <c r="CB26" s="43"/>
      <c r="CC26" s="42"/>
      <c r="CD26" s="43"/>
      <c r="CE26" s="42"/>
      <c r="CF26" s="43"/>
    </row>
    <row r="27" spans="1:84" ht="12.75" customHeight="1">
      <c r="A27" s="28" t="s">
        <v>72</v>
      </c>
      <c r="B27" s="29">
        <v>16</v>
      </c>
      <c r="C27" s="30" t="s">
        <v>73</v>
      </c>
      <c r="D27" s="31" t="s">
        <v>29</v>
      </c>
      <c r="E27" s="32" t="s">
        <v>4</v>
      </c>
      <c r="F27" s="33" t="s">
        <v>37</v>
      </c>
      <c r="G27" s="34" t="s">
        <v>26</v>
      </c>
      <c r="H27" s="35">
        <v>2780</v>
      </c>
      <c r="I27" s="36">
        <v>1062</v>
      </c>
      <c r="J27" s="37">
        <v>2</v>
      </c>
      <c r="K27" s="36">
        <v>801</v>
      </c>
      <c r="L27" s="37">
        <v>37</v>
      </c>
      <c r="M27" s="36">
        <v>917</v>
      </c>
      <c r="N27" s="37">
        <v>16</v>
      </c>
      <c r="O27" s="38">
        <f t="shared" si="0"/>
        <v>0.9298</v>
      </c>
      <c r="P27" s="39">
        <f t="shared" si="1"/>
        <v>0</v>
      </c>
      <c r="Q27" s="39">
        <f t="shared" si="2"/>
        <v>0</v>
      </c>
      <c r="R27" s="39">
        <f t="shared" si="3"/>
        <v>0</v>
      </c>
      <c r="S27" s="39">
        <f t="shared" si="4"/>
        <v>0</v>
      </c>
      <c r="T27" s="39">
        <f t="shared" si="5"/>
        <v>0</v>
      </c>
      <c r="U27" s="39">
        <f t="shared" si="6"/>
        <v>0</v>
      </c>
      <c r="AW27" s="38"/>
      <c r="AX27" s="39"/>
      <c r="AY27" s="39"/>
      <c r="AZ27" s="39"/>
      <c r="BA27" s="39"/>
      <c r="BB27" s="44"/>
      <c r="BC27" s="44"/>
      <c r="BD27" s="40"/>
      <c r="BE27"/>
      <c r="BF27"/>
      <c r="BG27"/>
      <c r="BH27"/>
      <c r="BI27"/>
      <c r="BJ27" s="40"/>
      <c r="BK27" s="41"/>
      <c r="BL27" s="40"/>
      <c r="BM27" s="41"/>
      <c r="BN27" s="40"/>
      <c r="BO27" s="41"/>
      <c r="BP27" s="40"/>
      <c r="BQ27" s="41"/>
      <c r="BR27" s="40"/>
      <c r="BS27" s="41"/>
      <c r="BT27" s="40"/>
      <c r="BU27" s="41"/>
      <c r="BV27" s="40"/>
      <c r="BW27" s="42"/>
      <c r="BX27" s="43"/>
      <c r="BY27" s="42"/>
      <c r="BZ27" s="43"/>
      <c r="CA27" s="42"/>
      <c r="CB27" s="43"/>
      <c r="CC27" s="42"/>
      <c r="CD27" s="43"/>
      <c r="CE27" s="42"/>
      <c r="CF27" s="43"/>
    </row>
    <row r="28" spans="1:84" ht="12.75" customHeight="1">
      <c r="A28" s="28" t="s">
        <v>74</v>
      </c>
      <c r="B28" s="29">
        <v>17</v>
      </c>
      <c r="C28" s="30" t="s">
        <v>75</v>
      </c>
      <c r="D28" s="31" t="s">
        <v>76</v>
      </c>
      <c r="E28" s="32" t="s">
        <v>4</v>
      </c>
      <c r="F28" s="33" t="s">
        <v>77</v>
      </c>
      <c r="G28" s="34" t="s">
        <v>26</v>
      </c>
      <c r="H28" s="35">
        <v>2769</v>
      </c>
      <c r="I28" s="36">
        <v>1000</v>
      </c>
      <c r="J28" s="37">
        <v>21</v>
      </c>
      <c r="K28" s="36">
        <v>798</v>
      </c>
      <c r="L28" s="37">
        <v>41</v>
      </c>
      <c r="M28" s="36">
        <v>971</v>
      </c>
      <c r="N28" s="37">
        <v>3</v>
      </c>
      <c r="O28" s="38">
        <f t="shared" si="0"/>
        <v>0.9261</v>
      </c>
      <c r="P28" s="39">
        <f t="shared" si="1"/>
        <v>0</v>
      </c>
      <c r="Q28" s="39">
        <f t="shared" si="2"/>
        <v>0</v>
      </c>
      <c r="R28" s="39">
        <f t="shared" si="3"/>
        <v>0</v>
      </c>
      <c r="S28" s="39">
        <f t="shared" si="4"/>
        <v>0</v>
      </c>
      <c r="T28" s="39">
        <f t="shared" si="5"/>
        <v>0</v>
      </c>
      <c r="U28" s="39">
        <f t="shared" si="6"/>
        <v>0</v>
      </c>
      <c r="AW28" s="38"/>
      <c r="AX28" s="39"/>
      <c r="AY28" s="39"/>
      <c r="AZ28" s="39"/>
      <c r="BA28" s="39"/>
      <c r="BB28" s="44"/>
      <c r="BC28" s="44"/>
      <c r="BD28" s="40"/>
      <c r="BE28"/>
      <c r="BF28"/>
      <c r="BG28"/>
      <c r="BH28"/>
      <c r="BI28"/>
      <c r="BJ28" s="40"/>
      <c r="BK28" s="41"/>
      <c r="BL28" s="40"/>
      <c r="BM28" s="41"/>
      <c r="BN28" s="40"/>
      <c r="BO28" s="41"/>
      <c r="BP28" s="40"/>
      <c r="BQ28" s="41"/>
      <c r="BR28" s="40"/>
      <c r="BS28" s="41"/>
      <c r="BT28" s="40"/>
      <c r="BU28" s="41"/>
      <c r="BV28" s="40"/>
      <c r="BW28" s="42"/>
      <c r="BX28" s="43"/>
      <c r="BY28" s="42"/>
      <c r="BZ28" s="43"/>
      <c r="CA28" s="42"/>
      <c r="CB28" s="43"/>
      <c r="CC28" s="42"/>
      <c r="CD28" s="43"/>
      <c r="CE28" s="42"/>
      <c r="CF28" s="43"/>
    </row>
    <row r="29" spans="1:84" ht="12.75" customHeight="1">
      <c r="A29" s="28" t="s">
        <v>78</v>
      </c>
      <c r="B29" s="29">
        <v>18</v>
      </c>
      <c r="C29" s="30" t="s">
        <v>79</v>
      </c>
      <c r="D29" s="31" t="s">
        <v>55</v>
      </c>
      <c r="E29" s="32" t="s">
        <v>4</v>
      </c>
      <c r="F29" s="33" t="s">
        <v>80</v>
      </c>
      <c r="G29" s="34" t="s">
        <v>31</v>
      </c>
      <c r="H29" s="35">
        <v>2768</v>
      </c>
      <c r="I29" s="36">
        <v>1007</v>
      </c>
      <c r="J29" s="37">
        <v>18</v>
      </c>
      <c r="K29" s="36">
        <v>852</v>
      </c>
      <c r="L29" s="37">
        <v>23</v>
      </c>
      <c r="M29" s="36">
        <v>909</v>
      </c>
      <c r="N29" s="37">
        <v>23</v>
      </c>
      <c r="O29" s="38">
        <f t="shared" si="0"/>
        <v>0.9258</v>
      </c>
      <c r="P29" s="39">
        <f t="shared" si="1"/>
        <v>0</v>
      </c>
      <c r="Q29" s="39">
        <f t="shared" si="2"/>
        <v>0</v>
      </c>
      <c r="R29" s="39">
        <f t="shared" si="3"/>
        <v>0</v>
      </c>
      <c r="S29" s="39">
        <f t="shared" si="4"/>
        <v>0</v>
      </c>
      <c r="T29" s="39">
        <f t="shared" si="5"/>
        <v>0</v>
      </c>
      <c r="U29" s="39">
        <f t="shared" si="6"/>
        <v>0</v>
      </c>
      <c r="AW29" s="38"/>
      <c r="AX29" s="39"/>
      <c r="AY29" s="39"/>
      <c r="AZ29" s="39"/>
      <c r="BA29" s="39"/>
      <c r="BB29" s="44"/>
      <c r="BC29" s="44"/>
      <c r="BD29" s="40"/>
      <c r="BE29"/>
      <c r="BF29"/>
      <c r="BG29"/>
      <c r="BH29"/>
      <c r="BI29"/>
      <c r="BJ29" s="40"/>
      <c r="BK29" s="41"/>
      <c r="BL29" s="40"/>
      <c r="BM29" s="41"/>
      <c r="BN29" s="40"/>
      <c r="BO29" s="41"/>
      <c r="BP29" s="40"/>
      <c r="BQ29" s="41"/>
      <c r="BR29" s="40"/>
      <c r="BS29" s="41"/>
      <c r="BT29" s="40"/>
      <c r="BU29" s="41"/>
      <c r="BV29" s="40"/>
      <c r="BW29" s="42"/>
      <c r="BX29" s="43"/>
      <c r="BY29" s="42"/>
      <c r="BZ29" s="43"/>
      <c r="CA29" s="42"/>
      <c r="CB29" s="43"/>
      <c r="CC29" s="42"/>
      <c r="CD29" s="43"/>
      <c r="CE29" s="42"/>
      <c r="CF29" s="43"/>
    </row>
    <row r="30" spans="1:84" ht="12.75" customHeight="1">
      <c r="A30" s="28" t="s">
        <v>81</v>
      </c>
      <c r="B30" s="29">
        <v>19</v>
      </c>
      <c r="C30" s="30" t="s">
        <v>82</v>
      </c>
      <c r="D30" s="31" t="s">
        <v>29</v>
      </c>
      <c r="E30" s="32" t="s">
        <v>4</v>
      </c>
      <c r="F30" s="33" t="s">
        <v>61</v>
      </c>
      <c r="G30" s="34" t="s">
        <v>26</v>
      </c>
      <c r="H30" s="35">
        <v>2761</v>
      </c>
      <c r="I30" s="36">
        <v>1020</v>
      </c>
      <c r="J30" s="37">
        <v>13</v>
      </c>
      <c r="K30" s="36">
        <v>864</v>
      </c>
      <c r="L30" s="37">
        <v>22</v>
      </c>
      <c r="M30" s="36">
        <v>877</v>
      </c>
      <c r="N30" s="37">
        <v>44</v>
      </c>
      <c r="O30" s="38">
        <f t="shared" si="0"/>
        <v>0.9234</v>
      </c>
      <c r="P30" s="39">
        <f t="shared" si="1"/>
        <v>0</v>
      </c>
      <c r="Q30" s="39">
        <f t="shared" si="2"/>
        <v>0</v>
      </c>
      <c r="R30" s="39">
        <f t="shared" si="3"/>
        <v>0</v>
      </c>
      <c r="S30" s="39">
        <f t="shared" si="4"/>
        <v>0</v>
      </c>
      <c r="T30" s="39">
        <f t="shared" si="5"/>
        <v>0</v>
      </c>
      <c r="U30" s="39">
        <f t="shared" si="6"/>
        <v>0</v>
      </c>
      <c r="AW30" s="38"/>
      <c r="AX30" s="39"/>
      <c r="AY30" s="39"/>
      <c r="AZ30" s="39"/>
      <c r="BA30" s="39"/>
      <c r="BB30" s="44"/>
      <c r="BC30" s="44"/>
      <c r="BD30" s="40"/>
      <c r="BE30"/>
      <c r="BF30"/>
      <c r="BG30"/>
      <c r="BH30"/>
      <c r="BI30"/>
      <c r="BJ30" s="40"/>
      <c r="BK30" s="41"/>
      <c r="BL30" s="40"/>
      <c r="BM30" s="41"/>
      <c r="BN30" s="40"/>
      <c r="BO30" s="41"/>
      <c r="BP30" s="40"/>
      <c r="BQ30" s="41"/>
      <c r="BR30" s="40"/>
      <c r="BS30" s="41"/>
      <c r="BT30" s="40"/>
      <c r="BU30" s="41"/>
      <c r="BV30" s="40"/>
      <c r="BW30" s="42"/>
      <c r="BX30" s="43"/>
      <c r="BY30" s="42"/>
      <c r="BZ30" s="43"/>
      <c r="CA30" s="42"/>
      <c r="CB30" s="43"/>
      <c r="CC30" s="42"/>
      <c r="CD30" s="43"/>
      <c r="CE30" s="42"/>
      <c r="CF30" s="43"/>
    </row>
    <row r="31" spans="1:84" ht="12.75" customHeight="1">
      <c r="A31" s="28" t="s">
        <v>83</v>
      </c>
      <c r="B31" s="29">
        <v>20</v>
      </c>
      <c r="C31" s="30" t="s">
        <v>84</v>
      </c>
      <c r="D31" s="31" t="s">
        <v>40</v>
      </c>
      <c r="E31" s="32" t="s">
        <v>41</v>
      </c>
      <c r="F31" s="33" t="s">
        <v>85</v>
      </c>
      <c r="G31" s="34" t="s">
        <v>26</v>
      </c>
      <c r="H31" s="35">
        <v>2760</v>
      </c>
      <c r="I31" s="36">
        <v>1023</v>
      </c>
      <c r="J31" s="37">
        <v>12</v>
      </c>
      <c r="K31" s="36">
        <v>904</v>
      </c>
      <c r="L31" s="37">
        <v>5</v>
      </c>
      <c r="M31" s="36">
        <v>833</v>
      </c>
      <c r="N31" s="37">
        <v>86</v>
      </c>
      <c r="O31" s="38">
        <f t="shared" si="0"/>
        <v>0.9231</v>
      </c>
      <c r="P31" s="39">
        <f t="shared" si="1"/>
        <v>0</v>
      </c>
      <c r="Q31" s="39">
        <f t="shared" si="2"/>
        <v>0</v>
      </c>
      <c r="R31" s="39">
        <f t="shared" si="3"/>
        <v>0</v>
      </c>
      <c r="S31" s="39">
        <f t="shared" si="4"/>
        <v>0</v>
      </c>
      <c r="T31" s="39">
        <f t="shared" si="5"/>
        <v>0</v>
      </c>
      <c r="U31" s="39">
        <f t="shared" si="6"/>
        <v>0</v>
      </c>
      <c r="AW31" s="38"/>
      <c r="AX31" s="39"/>
      <c r="AY31" s="39"/>
      <c r="AZ31" s="39"/>
      <c r="BA31" s="39"/>
      <c r="BB31" s="44"/>
      <c r="BC31" s="44"/>
      <c r="BD31" s="40"/>
      <c r="BE31"/>
      <c r="BF31"/>
      <c r="BG31"/>
      <c r="BH31"/>
      <c r="BI31"/>
      <c r="BJ31" s="40"/>
      <c r="BK31" s="41"/>
      <c r="BL31" s="40"/>
      <c r="BM31" s="41"/>
      <c r="BN31" s="40"/>
      <c r="BO31" s="41"/>
      <c r="BP31" s="40"/>
      <c r="BQ31" s="41"/>
      <c r="BR31" s="40"/>
      <c r="BS31" s="41"/>
      <c r="BT31" s="40"/>
      <c r="BU31" s="41"/>
      <c r="BV31" s="40"/>
      <c r="BW31" s="42"/>
      <c r="BX31" s="43"/>
      <c r="BY31" s="42"/>
      <c r="BZ31" s="43"/>
      <c r="CA31" s="42"/>
      <c r="CB31" s="43"/>
      <c r="CC31" s="42"/>
      <c r="CD31" s="43"/>
      <c r="CE31" s="42"/>
      <c r="CF31" s="43"/>
    </row>
    <row r="32" spans="1:84" ht="12.75" customHeight="1">
      <c r="A32" s="28" t="s">
        <v>86</v>
      </c>
      <c r="B32" s="29">
        <v>21</v>
      </c>
      <c r="C32" s="30" t="s">
        <v>87</v>
      </c>
      <c r="D32" s="31" t="s">
        <v>45</v>
      </c>
      <c r="E32" s="32" t="s">
        <v>4</v>
      </c>
      <c r="F32" s="33" t="s">
        <v>85</v>
      </c>
      <c r="G32" s="34" t="s">
        <v>26</v>
      </c>
      <c r="H32" s="35">
        <v>2758</v>
      </c>
      <c r="I32" s="36">
        <v>996</v>
      </c>
      <c r="J32" s="37">
        <v>22</v>
      </c>
      <c r="K32" s="36">
        <v>908</v>
      </c>
      <c r="L32" s="37">
        <v>3</v>
      </c>
      <c r="M32" s="36">
        <v>854</v>
      </c>
      <c r="N32" s="37">
        <v>62</v>
      </c>
      <c r="O32" s="38">
        <f t="shared" si="0"/>
        <v>0.9224</v>
      </c>
      <c r="P32" s="39">
        <f t="shared" si="1"/>
        <v>0</v>
      </c>
      <c r="Q32" s="39">
        <f t="shared" si="2"/>
        <v>0</v>
      </c>
      <c r="R32" s="39">
        <f t="shared" si="3"/>
        <v>0</v>
      </c>
      <c r="S32" s="39">
        <f t="shared" si="4"/>
        <v>0</v>
      </c>
      <c r="T32" s="39">
        <f t="shared" si="5"/>
        <v>0</v>
      </c>
      <c r="U32" s="39">
        <f t="shared" si="6"/>
        <v>0</v>
      </c>
      <c r="AW32" s="38"/>
      <c r="AX32" s="39"/>
      <c r="AY32" s="39"/>
      <c r="AZ32" s="39"/>
      <c r="BA32" s="39"/>
      <c r="BB32" s="44"/>
      <c r="BC32" s="44"/>
      <c r="BD32" s="40"/>
      <c r="BE32"/>
      <c r="BF32"/>
      <c r="BG32"/>
      <c r="BH32"/>
      <c r="BI32"/>
      <c r="BJ32" s="40"/>
      <c r="BK32" s="41"/>
      <c r="BL32" s="40"/>
      <c r="BM32" s="41"/>
      <c r="BN32" s="40"/>
      <c r="BO32" s="41"/>
      <c r="BP32" s="40"/>
      <c r="BQ32" s="41"/>
      <c r="BR32" s="40"/>
      <c r="BS32" s="41"/>
      <c r="BT32" s="40"/>
      <c r="BU32" s="41"/>
      <c r="BV32" s="40"/>
      <c r="BW32" s="42"/>
      <c r="BX32" s="43"/>
      <c r="BY32" s="42"/>
      <c r="BZ32" s="43"/>
      <c r="CA32" s="42"/>
      <c r="CB32" s="43"/>
      <c r="CC32" s="42"/>
      <c r="CD32" s="43"/>
      <c r="CE32" s="42"/>
      <c r="CF32" s="43"/>
    </row>
    <row r="33" spans="1:86" ht="12.75" customHeight="1">
      <c r="A33" s="28" t="s">
        <v>88</v>
      </c>
      <c r="B33" s="29">
        <v>22</v>
      </c>
      <c r="C33" s="30" t="s">
        <v>89</v>
      </c>
      <c r="D33" s="31" t="s">
        <v>29</v>
      </c>
      <c r="E33" s="32" t="s">
        <v>41</v>
      </c>
      <c r="F33" s="33" t="s">
        <v>90</v>
      </c>
      <c r="G33" s="34" t="s">
        <v>26</v>
      </c>
      <c r="H33" s="35">
        <v>2756</v>
      </c>
      <c r="I33" s="36">
        <v>1034</v>
      </c>
      <c r="J33" s="37">
        <v>9</v>
      </c>
      <c r="K33" s="36">
        <v>888</v>
      </c>
      <c r="L33" s="37">
        <v>12</v>
      </c>
      <c r="M33" s="36">
        <v>834</v>
      </c>
      <c r="N33" s="37">
        <v>85</v>
      </c>
      <c r="O33" s="38">
        <f t="shared" si="0"/>
        <v>0.9217</v>
      </c>
      <c r="P33" s="39">
        <f t="shared" si="1"/>
        <v>0</v>
      </c>
      <c r="Q33" s="39">
        <f t="shared" si="2"/>
        <v>0</v>
      </c>
      <c r="R33" s="39">
        <f t="shared" si="3"/>
        <v>0</v>
      </c>
      <c r="S33" s="39">
        <f t="shared" si="4"/>
        <v>0</v>
      </c>
      <c r="T33" s="39">
        <f t="shared" si="5"/>
        <v>0</v>
      </c>
      <c r="U33" s="39">
        <f t="shared" si="6"/>
        <v>0</v>
      </c>
      <c r="AW33" s="38"/>
      <c r="AX33" s="39"/>
      <c r="AY33" s="39"/>
      <c r="AZ33" s="39"/>
      <c r="BA33" s="39"/>
      <c r="BB33" s="44"/>
      <c r="BC33" s="44"/>
      <c r="BD33" s="40"/>
      <c r="BE33"/>
      <c r="BF33"/>
      <c r="BG33"/>
      <c r="BH33"/>
      <c r="BI33"/>
      <c r="BJ33" s="40"/>
      <c r="BK33" s="41"/>
      <c r="BL33" s="40"/>
      <c r="BM33" s="41"/>
      <c r="BN33" s="40"/>
      <c r="BO33" s="41"/>
      <c r="BP33" s="40"/>
      <c r="BQ33" s="41"/>
      <c r="BR33" s="40"/>
      <c r="BS33" s="41"/>
      <c r="BT33" s="40"/>
      <c r="BU33" s="41"/>
      <c r="BV33" s="40"/>
      <c r="BW33" s="42"/>
      <c r="BX33" s="43"/>
      <c r="BY33" s="42"/>
      <c r="BZ33" s="43"/>
      <c r="CA33" s="42"/>
      <c r="CB33" s="43"/>
      <c r="CC33" s="42"/>
      <c r="CD33" s="43"/>
      <c r="CE33" s="42"/>
      <c r="CF33" s="43"/>
      <c r="CG33" s="42"/>
      <c r="CH33" s="43"/>
    </row>
    <row r="34" spans="1:86" ht="12.75" customHeight="1">
      <c r="A34" s="28" t="s">
        <v>91</v>
      </c>
      <c r="B34" s="29">
        <v>23</v>
      </c>
      <c r="C34" s="30" t="s">
        <v>92</v>
      </c>
      <c r="D34" s="31" t="s">
        <v>29</v>
      </c>
      <c r="E34" s="32" t="s">
        <v>4</v>
      </c>
      <c r="F34" s="33" t="s">
        <v>93</v>
      </c>
      <c r="G34" s="34" t="s">
        <v>26</v>
      </c>
      <c r="H34" s="35">
        <v>2750</v>
      </c>
      <c r="I34" s="36">
        <v>1006</v>
      </c>
      <c r="J34" s="37">
        <v>20</v>
      </c>
      <c r="K34" s="36">
        <v>830</v>
      </c>
      <c r="L34" s="37">
        <v>29</v>
      </c>
      <c r="M34" s="36">
        <v>914</v>
      </c>
      <c r="N34" s="37">
        <v>18</v>
      </c>
      <c r="O34" s="38">
        <f t="shared" si="0"/>
        <v>0.9197</v>
      </c>
      <c r="P34" s="39">
        <f t="shared" si="1"/>
        <v>0</v>
      </c>
      <c r="Q34" s="39">
        <f t="shared" si="2"/>
        <v>0</v>
      </c>
      <c r="R34" s="39">
        <f t="shared" si="3"/>
        <v>0</v>
      </c>
      <c r="S34" s="39">
        <f t="shared" si="4"/>
        <v>0</v>
      </c>
      <c r="T34" s="39">
        <f t="shared" si="5"/>
        <v>0</v>
      </c>
      <c r="U34" s="39">
        <f t="shared" si="6"/>
        <v>0</v>
      </c>
      <c r="AW34" s="38"/>
      <c r="AX34" s="39"/>
      <c r="AY34" s="39"/>
      <c r="AZ34" s="39"/>
      <c r="BA34" s="39"/>
      <c r="BB34" s="44"/>
      <c r="BC34" s="44"/>
      <c r="BD34" s="40"/>
      <c r="BE34"/>
      <c r="BF34"/>
      <c r="BG34"/>
      <c r="BH34"/>
      <c r="BI34"/>
      <c r="BJ34" s="40"/>
      <c r="BK34" s="41"/>
      <c r="BL34" s="40"/>
      <c r="BM34" s="41"/>
      <c r="BN34" s="40"/>
      <c r="BO34" s="41"/>
      <c r="BP34" s="40"/>
      <c r="BQ34" s="41"/>
      <c r="BR34" s="40"/>
      <c r="BS34" s="41"/>
      <c r="BT34" s="40"/>
      <c r="BU34" s="41"/>
      <c r="BV34" s="40"/>
      <c r="BW34" s="42"/>
      <c r="BX34" s="43"/>
      <c r="BY34" s="42"/>
      <c r="BZ34" s="43"/>
      <c r="CA34" s="42"/>
      <c r="CB34" s="43"/>
      <c r="CC34" s="42"/>
      <c r="CD34" s="43"/>
      <c r="CE34" s="42"/>
      <c r="CF34" s="43"/>
      <c r="CG34" s="42"/>
      <c r="CH34" s="43"/>
    </row>
    <row r="35" spans="1:86" ht="12.75" customHeight="1">
      <c r="A35" s="28" t="s">
        <v>94</v>
      </c>
      <c r="B35" s="29">
        <v>24</v>
      </c>
      <c r="C35" s="30" t="s">
        <v>95</v>
      </c>
      <c r="D35" s="31" t="s">
        <v>76</v>
      </c>
      <c r="E35" s="32" t="s">
        <v>4</v>
      </c>
      <c r="F35" s="33" t="s">
        <v>96</v>
      </c>
      <c r="G35" s="34" t="s">
        <v>31</v>
      </c>
      <c r="H35" s="35">
        <v>2717</v>
      </c>
      <c r="I35" s="36">
        <v>928</v>
      </c>
      <c r="J35" s="37">
        <v>60</v>
      </c>
      <c r="K35" s="36">
        <v>875</v>
      </c>
      <c r="L35" s="37">
        <v>20</v>
      </c>
      <c r="M35" s="36">
        <v>914</v>
      </c>
      <c r="N35" s="37">
        <v>18</v>
      </c>
      <c r="O35" s="38">
        <f t="shared" si="0"/>
        <v>0.9087</v>
      </c>
      <c r="P35" s="39">
        <f t="shared" si="1"/>
        <v>0</v>
      </c>
      <c r="Q35" s="39">
        <f t="shared" si="2"/>
        <v>0</v>
      </c>
      <c r="R35" s="39">
        <f t="shared" si="3"/>
        <v>0</v>
      </c>
      <c r="S35" s="39">
        <f t="shared" si="4"/>
        <v>0</v>
      </c>
      <c r="T35" s="39">
        <f t="shared" si="5"/>
        <v>0</v>
      </c>
      <c r="U35" s="39">
        <f t="shared" si="6"/>
        <v>0</v>
      </c>
      <c r="AW35" s="38"/>
      <c r="AX35" s="39"/>
      <c r="AY35" s="39"/>
      <c r="AZ35" s="39"/>
      <c r="BA35" s="39"/>
      <c r="BB35" s="44"/>
      <c r="BC35" s="44"/>
      <c r="BD35" s="40"/>
      <c r="BE35"/>
      <c r="BF35"/>
      <c r="BG35"/>
      <c r="BH35"/>
      <c r="BI35"/>
      <c r="BJ35" s="40"/>
      <c r="BK35" s="41"/>
      <c r="BL35" s="40"/>
      <c r="BM35" s="41"/>
      <c r="BN35" s="40"/>
      <c r="BO35" s="41"/>
      <c r="BP35" s="40"/>
      <c r="BQ35" s="41"/>
      <c r="BR35" s="40"/>
      <c r="BS35" s="41"/>
      <c r="BT35" s="40"/>
      <c r="BU35" s="41"/>
      <c r="BV35" s="40"/>
      <c r="BW35" s="42"/>
      <c r="BX35" s="43"/>
      <c r="BY35" s="42"/>
      <c r="BZ35" s="43"/>
      <c r="CA35" s="42"/>
      <c r="CB35" s="43"/>
      <c r="CC35" s="42"/>
      <c r="CD35" s="43"/>
      <c r="CE35" s="42"/>
      <c r="CF35" s="43"/>
      <c r="CG35" s="42"/>
      <c r="CH35" s="43"/>
    </row>
    <row r="36" spans="1:86" ht="12.75" customHeight="1">
      <c r="A36" s="28" t="s">
        <v>97</v>
      </c>
      <c r="B36" s="29">
        <v>25</v>
      </c>
      <c r="C36" s="30" t="s">
        <v>98</v>
      </c>
      <c r="D36" s="31" t="s">
        <v>29</v>
      </c>
      <c r="E36" s="32" t="s">
        <v>41</v>
      </c>
      <c r="F36" s="33" t="s">
        <v>71</v>
      </c>
      <c r="G36" s="34" t="s">
        <v>26</v>
      </c>
      <c r="H36" s="35">
        <v>2714</v>
      </c>
      <c r="I36" s="36">
        <v>1007</v>
      </c>
      <c r="J36" s="37">
        <v>18</v>
      </c>
      <c r="K36" s="36">
        <v>747</v>
      </c>
      <c r="L36" s="37">
        <v>77</v>
      </c>
      <c r="M36" s="36">
        <v>960</v>
      </c>
      <c r="N36" s="37">
        <v>6</v>
      </c>
      <c r="O36" s="38">
        <f t="shared" si="0"/>
        <v>0.9077</v>
      </c>
      <c r="P36" s="39">
        <f t="shared" si="1"/>
        <v>0</v>
      </c>
      <c r="Q36" s="39">
        <f t="shared" si="2"/>
        <v>0</v>
      </c>
      <c r="R36" s="39">
        <f t="shared" si="3"/>
        <v>0</v>
      </c>
      <c r="S36" s="39">
        <f t="shared" si="4"/>
        <v>0</v>
      </c>
      <c r="T36" s="39">
        <f t="shared" si="5"/>
        <v>0</v>
      </c>
      <c r="U36" s="39">
        <f t="shared" si="6"/>
        <v>0</v>
      </c>
      <c r="AW36" s="38"/>
      <c r="AX36" s="39"/>
      <c r="AY36" s="39"/>
      <c r="AZ36" s="39"/>
      <c r="BA36" s="39"/>
      <c r="BB36" s="44"/>
      <c r="BC36" s="44"/>
      <c r="BD36" s="40"/>
      <c r="BE36"/>
      <c r="BF36"/>
      <c r="BG36"/>
      <c r="BH36"/>
      <c r="BI36"/>
      <c r="BJ36" s="40"/>
      <c r="BK36" s="41"/>
      <c r="BL36" s="40"/>
      <c r="BM36" s="41"/>
      <c r="BN36" s="40"/>
      <c r="BO36" s="41"/>
      <c r="BP36" s="40"/>
      <c r="BQ36" s="41"/>
      <c r="BR36" s="40"/>
      <c r="BS36" s="41"/>
      <c r="BT36" s="40"/>
      <c r="BU36" s="41"/>
      <c r="BV36" s="40"/>
      <c r="BW36" s="42"/>
      <c r="BX36" s="43"/>
      <c r="BY36" s="42"/>
      <c r="BZ36" s="43"/>
      <c r="CA36" s="42"/>
      <c r="CB36" s="43"/>
      <c r="CC36" s="42"/>
      <c r="CD36" s="43"/>
      <c r="CE36" s="42"/>
      <c r="CF36" s="43"/>
      <c r="CG36" s="42"/>
      <c r="CH36" s="43"/>
    </row>
    <row r="37" spans="1:86" ht="12.75" customHeight="1">
      <c r="A37" s="28" t="s">
        <v>99</v>
      </c>
      <c r="B37" s="29">
        <v>26</v>
      </c>
      <c r="C37" s="30" t="s">
        <v>100</v>
      </c>
      <c r="D37" s="31" t="s">
        <v>55</v>
      </c>
      <c r="E37" s="32" t="s">
        <v>41</v>
      </c>
      <c r="F37" s="33" t="s">
        <v>37</v>
      </c>
      <c r="G37" s="34" t="s">
        <v>26</v>
      </c>
      <c r="H37" s="35">
        <v>2708</v>
      </c>
      <c r="I37" s="36">
        <v>975</v>
      </c>
      <c r="J37" s="37">
        <v>36</v>
      </c>
      <c r="K37" s="36">
        <v>892</v>
      </c>
      <c r="L37" s="37">
        <v>10</v>
      </c>
      <c r="M37" s="36">
        <v>841</v>
      </c>
      <c r="N37" s="37">
        <v>77</v>
      </c>
      <c r="O37" s="38">
        <f t="shared" si="0"/>
        <v>0.9057</v>
      </c>
      <c r="P37" s="39">
        <f t="shared" si="1"/>
        <v>0</v>
      </c>
      <c r="Q37" s="39">
        <f t="shared" si="2"/>
        <v>0</v>
      </c>
      <c r="R37" s="39">
        <f t="shared" si="3"/>
        <v>0</v>
      </c>
      <c r="S37" s="39">
        <f t="shared" si="4"/>
        <v>0</v>
      </c>
      <c r="T37" s="39">
        <f t="shared" si="5"/>
        <v>0</v>
      </c>
      <c r="U37" s="39">
        <f t="shared" si="6"/>
        <v>0</v>
      </c>
      <c r="AW37" s="38"/>
      <c r="AX37" s="39"/>
      <c r="AY37" s="39"/>
      <c r="AZ37" s="39"/>
      <c r="BA37" s="39"/>
      <c r="BB37" s="44"/>
      <c r="BC37" s="44"/>
      <c r="BD37" s="40"/>
      <c r="BE37"/>
      <c r="BF37"/>
      <c r="BG37"/>
      <c r="BH37"/>
      <c r="BI37"/>
      <c r="BJ37" s="40"/>
      <c r="BK37" s="41"/>
      <c r="BL37" s="40"/>
      <c r="BM37" s="41"/>
      <c r="BN37" s="40"/>
      <c r="BO37" s="41"/>
      <c r="BP37" s="40"/>
      <c r="BQ37" s="41"/>
      <c r="BR37" s="40"/>
      <c r="BS37" s="41"/>
      <c r="BT37" s="40"/>
      <c r="BU37" s="41"/>
      <c r="BV37" s="40"/>
      <c r="BW37" s="42"/>
      <c r="BX37" s="43"/>
      <c r="BY37" s="42"/>
      <c r="BZ37" s="43"/>
      <c r="CA37" s="42"/>
      <c r="CB37" s="43"/>
      <c r="CC37" s="42"/>
      <c r="CD37" s="43"/>
      <c r="CE37" s="42"/>
      <c r="CF37" s="43"/>
      <c r="CG37" s="42"/>
      <c r="CH37" s="43"/>
    </row>
    <row r="38" spans="1:86" ht="12.75" customHeight="1">
      <c r="A38" s="28" t="s">
        <v>101</v>
      </c>
      <c r="B38" s="29">
        <v>27</v>
      </c>
      <c r="C38" s="30" t="s">
        <v>102</v>
      </c>
      <c r="D38" s="31" t="s">
        <v>45</v>
      </c>
      <c r="E38" s="32" t="s">
        <v>4</v>
      </c>
      <c r="F38" s="33" t="s">
        <v>46</v>
      </c>
      <c r="G38" s="34" t="s">
        <v>26</v>
      </c>
      <c r="H38" s="35">
        <v>2685</v>
      </c>
      <c r="I38" s="36">
        <v>967</v>
      </c>
      <c r="J38" s="37">
        <v>39</v>
      </c>
      <c r="K38" s="36">
        <v>822</v>
      </c>
      <c r="L38" s="37">
        <v>31</v>
      </c>
      <c r="M38" s="36">
        <v>896</v>
      </c>
      <c r="N38" s="37">
        <v>27</v>
      </c>
      <c r="O38" s="38">
        <f t="shared" si="0"/>
        <v>0.898</v>
      </c>
      <c r="P38" s="39">
        <f t="shared" si="1"/>
        <v>0</v>
      </c>
      <c r="Q38" s="39">
        <f t="shared" si="2"/>
        <v>0</v>
      </c>
      <c r="R38" s="39">
        <f t="shared" si="3"/>
        <v>0</v>
      </c>
      <c r="S38" s="39">
        <f t="shared" si="4"/>
        <v>0</v>
      </c>
      <c r="T38" s="39">
        <f t="shared" si="5"/>
        <v>0</v>
      </c>
      <c r="U38" s="39">
        <f t="shared" si="6"/>
        <v>0</v>
      </c>
      <c r="AW38" s="38"/>
      <c r="AX38" s="39"/>
      <c r="AY38" s="39"/>
      <c r="AZ38" s="39"/>
      <c r="BA38" s="39"/>
      <c r="BB38" s="44"/>
      <c r="BC38" s="44"/>
      <c r="BD38" s="40"/>
      <c r="BE38"/>
      <c r="BF38"/>
      <c r="BG38"/>
      <c r="BH38"/>
      <c r="BI38"/>
      <c r="BJ38" s="40"/>
      <c r="BK38" s="41"/>
      <c r="BL38" s="40"/>
      <c r="BM38" s="41"/>
      <c r="BN38" s="40"/>
      <c r="BO38" s="41"/>
      <c r="BP38" s="40"/>
      <c r="BQ38" s="41"/>
      <c r="BR38" s="40"/>
      <c r="BS38" s="41"/>
      <c r="BT38" s="40"/>
      <c r="BU38" s="41"/>
      <c r="BV38" s="40"/>
      <c r="BW38" s="42"/>
      <c r="BX38" s="43"/>
      <c r="BY38" s="42"/>
      <c r="BZ38" s="43"/>
      <c r="CA38" s="42"/>
      <c r="CB38" s="43"/>
      <c r="CC38" s="42"/>
      <c r="CD38" s="43"/>
      <c r="CE38" s="42"/>
      <c r="CF38" s="43"/>
      <c r="CG38" s="42"/>
      <c r="CH38" s="43"/>
    </row>
    <row r="39" spans="1:86" ht="12.75" customHeight="1">
      <c r="A39" s="28" t="s">
        <v>103</v>
      </c>
      <c r="B39" s="29">
        <v>28</v>
      </c>
      <c r="C39" s="30" t="s">
        <v>104</v>
      </c>
      <c r="D39" s="31" t="s">
        <v>55</v>
      </c>
      <c r="E39" s="32" t="s">
        <v>4</v>
      </c>
      <c r="F39" s="33" t="s">
        <v>64</v>
      </c>
      <c r="G39" s="34" t="s">
        <v>26</v>
      </c>
      <c r="H39" s="35">
        <v>2684</v>
      </c>
      <c r="I39" s="36">
        <v>987</v>
      </c>
      <c r="J39" s="37">
        <v>25</v>
      </c>
      <c r="K39" s="36">
        <v>834</v>
      </c>
      <c r="L39" s="37">
        <v>28</v>
      </c>
      <c r="M39" s="36">
        <v>863</v>
      </c>
      <c r="N39" s="37">
        <v>55</v>
      </c>
      <c r="O39" s="38">
        <f t="shared" si="0"/>
        <v>0.8977</v>
      </c>
      <c r="P39" s="39">
        <f t="shared" si="1"/>
        <v>0</v>
      </c>
      <c r="Q39" s="39">
        <f t="shared" si="2"/>
        <v>0</v>
      </c>
      <c r="R39" s="39">
        <f t="shared" si="3"/>
        <v>0</v>
      </c>
      <c r="S39" s="39">
        <f t="shared" si="4"/>
        <v>0</v>
      </c>
      <c r="T39" s="39">
        <f t="shared" si="5"/>
        <v>0</v>
      </c>
      <c r="U39" s="39">
        <f t="shared" si="6"/>
        <v>0</v>
      </c>
      <c r="AW39" s="38"/>
      <c r="AX39" s="39"/>
      <c r="AY39" s="39"/>
      <c r="AZ39" s="39"/>
      <c r="BA39" s="39"/>
      <c r="BB39" s="44"/>
      <c r="BC39" s="44"/>
      <c r="BD39" s="40"/>
      <c r="BE39"/>
      <c r="BF39"/>
      <c r="BG39"/>
      <c r="BH39"/>
      <c r="BI39"/>
      <c r="BJ39" s="40"/>
      <c r="BK39" s="41"/>
      <c r="BL39" s="40"/>
      <c r="BM39" s="41"/>
      <c r="BN39" s="40"/>
      <c r="BO39" s="41"/>
      <c r="BP39" s="40"/>
      <c r="BQ39" s="41"/>
      <c r="BR39" s="40"/>
      <c r="BS39" s="41"/>
      <c r="BT39" s="40"/>
      <c r="BU39" s="41"/>
      <c r="BV39" s="40"/>
      <c r="BW39" s="42"/>
      <c r="BX39" s="43"/>
      <c r="BY39" s="42"/>
      <c r="BZ39" s="43"/>
      <c r="CA39" s="42"/>
      <c r="CB39" s="43"/>
      <c r="CC39" s="42"/>
      <c r="CD39" s="43"/>
      <c r="CE39" s="42"/>
      <c r="CF39" s="43"/>
      <c r="CG39" s="42"/>
      <c r="CH39" s="43"/>
    </row>
    <row r="40" spans="1:86" ht="12.75" customHeight="1">
      <c r="A40" s="28" t="s">
        <v>105</v>
      </c>
      <c r="B40" s="29">
        <v>29</v>
      </c>
      <c r="C40" s="30" t="s">
        <v>106</v>
      </c>
      <c r="D40" s="31" t="s">
        <v>107</v>
      </c>
      <c r="E40" s="32" t="s">
        <v>4</v>
      </c>
      <c r="F40" s="33" t="s">
        <v>108</v>
      </c>
      <c r="G40" s="34" t="s">
        <v>26</v>
      </c>
      <c r="H40" s="35">
        <v>2677</v>
      </c>
      <c r="I40" s="36">
        <v>978</v>
      </c>
      <c r="J40" s="37">
        <v>33</v>
      </c>
      <c r="K40" s="36">
        <v>829</v>
      </c>
      <c r="L40" s="37">
        <v>30</v>
      </c>
      <c r="M40" s="36">
        <v>870</v>
      </c>
      <c r="N40" s="37">
        <v>49</v>
      </c>
      <c r="O40" s="38">
        <f t="shared" si="0"/>
        <v>0.8953</v>
      </c>
      <c r="P40" s="39">
        <f t="shared" si="1"/>
        <v>0</v>
      </c>
      <c r="Q40" s="39">
        <f t="shared" si="2"/>
        <v>0</v>
      </c>
      <c r="R40" s="39">
        <f t="shared" si="3"/>
        <v>0</v>
      </c>
      <c r="S40" s="39">
        <f t="shared" si="4"/>
        <v>0</v>
      </c>
      <c r="T40" s="39">
        <f t="shared" si="5"/>
        <v>0</v>
      </c>
      <c r="U40" s="39">
        <f t="shared" si="6"/>
        <v>0</v>
      </c>
      <c r="AW40" s="38"/>
      <c r="AX40" s="39"/>
      <c r="AY40" s="39"/>
      <c r="AZ40" s="39"/>
      <c r="BA40" s="39"/>
      <c r="BB40" s="44"/>
      <c r="BC40" s="44"/>
      <c r="BD40" s="40"/>
      <c r="BE40"/>
      <c r="BF40"/>
      <c r="BG40"/>
      <c r="BH40"/>
      <c r="BI40"/>
      <c r="BJ40" s="40"/>
      <c r="BK40" s="41"/>
      <c r="BL40" s="40"/>
      <c r="BM40" s="41"/>
      <c r="BN40" s="40"/>
      <c r="BO40" s="41"/>
      <c r="BP40" s="40"/>
      <c r="BQ40" s="41"/>
      <c r="BR40" s="40"/>
      <c r="BS40" s="41"/>
      <c r="BT40" s="40"/>
      <c r="BU40" s="41"/>
      <c r="BV40" s="40"/>
      <c r="BW40" s="42"/>
      <c r="BX40" s="43"/>
      <c r="BY40" s="42"/>
      <c r="BZ40" s="43"/>
      <c r="CA40" s="42"/>
      <c r="CB40" s="43"/>
      <c r="CC40" s="42"/>
      <c r="CD40" s="43"/>
      <c r="CE40" s="42"/>
      <c r="CF40" s="43"/>
      <c r="CG40" s="42"/>
      <c r="CH40" s="43"/>
    </row>
    <row r="41" spans="1:86" ht="12.75" customHeight="1">
      <c r="A41" s="28" t="s">
        <v>109</v>
      </c>
      <c r="B41" s="29">
        <v>30</v>
      </c>
      <c r="C41" s="30" t="s">
        <v>110</v>
      </c>
      <c r="D41" s="31" t="s">
        <v>107</v>
      </c>
      <c r="E41" s="32" t="s">
        <v>49</v>
      </c>
      <c r="F41" s="33" t="s">
        <v>111</v>
      </c>
      <c r="G41" s="34" t="s">
        <v>31</v>
      </c>
      <c r="H41" s="35">
        <v>2671</v>
      </c>
      <c r="I41" s="36">
        <v>891</v>
      </c>
      <c r="J41" s="37">
        <v>94</v>
      </c>
      <c r="K41" s="36">
        <v>882</v>
      </c>
      <c r="L41" s="37">
        <v>15</v>
      </c>
      <c r="M41" s="36">
        <v>898</v>
      </c>
      <c r="N41" s="37">
        <v>25</v>
      </c>
      <c r="O41" s="38">
        <f t="shared" si="0"/>
        <v>0.8933</v>
      </c>
      <c r="P41" s="39">
        <f t="shared" si="1"/>
        <v>0</v>
      </c>
      <c r="Q41" s="39">
        <f t="shared" si="2"/>
        <v>0</v>
      </c>
      <c r="R41" s="39">
        <f t="shared" si="3"/>
        <v>0</v>
      </c>
      <c r="S41" s="39">
        <f t="shared" si="4"/>
        <v>0</v>
      </c>
      <c r="T41" s="39">
        <f t="shared" si="5"/>
        <v>0</v>
      </c>
      <c r="U41" s="39">
        <f t="shared" si="6"/>
        <v>0</v>
      </c>
      <c r="AW41" s="38"/>
      <c r="AX41" s="39"/>
      <c r="AY41" s="39"/>
      <c r="AZ41" s="39"/>
      <c r="BA41" s="39"/>
      <c r="BB41" s="44"/>
      <c r="BC41" s="44"/>
      <c r="BD41" s="40"/>
      <c r="BE41"/>
      <c r="BF41"/>
      <c r="BG41"/>
      <c r="BH41"/>
      <c r="BI41"/>
      <c r="BJ41" s="40"/>
      <c r="BK41" s="41"/>
      <c r="BL41" s="40"/>
      <c r="BM41" s="41"/>
      <c r="BN41" s="40"/>
      <c r="BO41" s="41"/>
      <c r="BP41" s="40"/>
      <c r="BQ41" s="41"/>
      <c r="BR41" s="40"/>
      <c r="BS41" s="41"/>
      <c r="BT41" s="40"/>
      <c r="BU41" s="41"/>
      <c r="BV41" s="40"/>
      <c r="BW41" s="42"/>
      <c r="BX41" s="43"/>
      <c r="BY41" s="42"/>
      <c r="BZ41" s="43"/>
      <c r="CA41" s="42"/>
      <c r="CB41" s="43"/>
      <c r="CC41" s="42"/>
      <c r="CD41" s="43"/>
      <c r="CE41" s="42"/>
      <c r="CF41" s="43"/>
      <c r="CG41" s="42"/>
      <c r="CH41" s="43"/>
    </row>
    <row r="42" spans="1:86" ht="12.75" customHeight="1">
      <c r="A42" s="28" t="s">
        <v>112</v>
      </c>
      <c r="B42" s="29">
        <v>31</v>
      </c>
      <c r="C42" s="30" t="s">
        <v>113</v>
      </c>
      <c r="D42" s="31" t="s">
        <v>45</v>
      </c>
      <c r="E42" s="32" t="s">
        <v>41</v>
      </c>
      <c r="F42" s="33" t="s">
        <v>77</v>
      </c>
      <c r="G42" s="34" t="s">
        <v>26</v>
      </c>
      <c r="H42" s="35">
        <v>2669</v>
      </c>
      <c r="I42" s="36">
        <v>940</v>
      </c>
      <c r="J42" s="37">
        <v>55</v>
      </c>
      <c r="K42" s="36">
        <v>842</v>
      </c>
      <c r="L42" s="37">
        <v>25</v>
      </c>
      <c r="M42" s="36">
        <v>887</v>
      </c>
      <c r="N42" s="37">
        <v>36</v>
      </c>
      <c r="O42" s="38">
        <f t="shared" si="0"/>
        <v>0.8926</v>
      </c>
      <c r="P42" s="39">
        <f t="shared" si="1"/>
        <v>0</v>
      </c>
      <c r="Q42" s="39">
        <f t="shared" si="2"/>
        <v>0</v>
      </c>
      <c r="R42" s="39">
        <f t="shared" si="3"/>
        <v>0</v>
      </c>
      <c r="S42" s="39">
        <f t="shared" si="4"/>
        <v>0</v>
      </c>
      <c r="T42" s="39">
        <f t="shared" si="5"/>
        <v>0</v>
      </c>
      <c r="U42" s="39">
        <f t="shared" si="6"/>
        <v>0</v>
      </c>
      <c r="AW42" s="38"/>
      <c r="AX42" s="39"/>
      <c r="AY42" s="39"/>
      <c r="AZ42" s="39"/>
      <c r="BA42" s="39"/>
      <c r="BB42" s="44"/>
      <c r="BC42" s="44"/>
      <c r="BD42" s="40"/>
      <c r="BE42"/>
      <c r="BF42"/>
      <c r="BG42"/>
      <c r="BH42"/>
      <c r="BI42"/>
      <c r="BJ42" s="40"/>
      <c r="BK42" s="41"/>
      <c r="BL42" s="40"/>
      <c r="BM42" s="41"/>
      <c r="BN42" s="40"/>
      <c r="BO42" s="41"/>
      <c r="BP42" s="40"/>
      <c r="BQ42" s="41"/>
      <c r="BR42" s="40"/>
      <c r="BS42" s="41"/>
      <c r="BT42" s="40"/>
      <c r="BU42" s="41"/>
      <c r="BV42" s="40"/>
      <c r="BW42" s="42"/>
      <c r="BX42" s="43"/>
      <c r="BY42" s="42"/>
      <c r="BZ42" s="43"/>
      <c r="CA42" s="42"/>
      <c r="CB42" s="43"/>
      <c r="CC42" s="42"/>
      <c r="CD42" s="43"/>
      <c r="CE42" s="42"/>
      <c r="CF42" s="43"/>
      <c r="CG42" s="42"/>
      <c r="CH42" s="43"/>
    </row>
    <row r="43" spans="1:86" ht="12.75" customHeight="1">
      <c r="A43" s="28" t="s">
        <v>114</v>
      </c>
      <c r="B43" s="29">
        <v>32</v>
      </c>
      <c r="C43" s="30" t="s">
        <v>115</v>
      </c>
      <c r="D43" s="31" t="s">
        <v>55</v>
      </c>
      <c r="E43" s="32" t="s">
        <v>49</v>
      </c>
      <c r="F43" s="33" t="s">
        <v>34</v>
      </c>
      <c r="G43" s="34" t="s">
        <v>26</v>
      </c>
      <c r="H43" s="35">
        <v>2659</v>
      </c>
      <c r="I43" s="36">
        <v>966</v>
      </c>
      <c r="J43" s="37">
        <v>40</v>
      </c>
      <c r="K43" s="36">
        <v>877</v>
      </c>
      <c r="L43" s="37">
        <v>19</v>
      </c>
      <c r="M43" s="36">
        <v>816</v>
      </c>
      <c r="N43" s="37">
        <v>105</v>
      </c>
      <c r="O43" s="38">
        <f t="shared" si="0"/>
        <v>0.8893</v>
      </c>
      <c r="P43" s="39">
        <f t="shared" si="1"/>
        <v>0</v>
      </c>
      <c r="Q43" s="39">
        <f t="shared" si="2"/>
        <v>0</v>
      </c>
      <c r="R43" s="39">
        <f t="shared" si="3"/>
        <v>0</v>
      </c>
      <c r="S43" s="39">
        <f t="shared" si="4"/>
        <v>0</v>
      </c>
      <c r="T43" s="39">
        <f t="shared" si="5"/>
        <v>0</v>
      </c>
      <c r="U43" s="39">
        <f t="shared" si="6"/>
        <v>0</v>
      </c>
      <c r="AW43" s="38"/>
      <c r="AX43" s="39"/>
      <c r="AY43" s="39"/>
      <c r="AZ43" s="39"/>
      <c r="BA43" s="39"/>
      <c r="BB43" s="44"/>
      <c r="BC43" s="44"/>
      <c r="BD43" s="40"/>
      <c r="BE43"/>
      <c r="BF43"/>
      <c r="BG43"/>
      <c r="BH43"/>
      <c r="BI43"/>
      <c r="BJ43" s="40"/>
      <c r="BK43" s="41"/>
      <c r="BL43" s="40"/>
      <c r="BM43" s="41"/>
      <c r="BN43" s="40"/>
      <c r="BO43" s="41"/>
      <c r="BP43" s="40"/>
      <c r="BQ43" s="41"/>
      <c r="BR43" s="40"/>
      <c r="BS43" s="41"/>
      <c r="BT43" s="40"/>
      <c r="BU43" s="41"/>
      <c r="BV43" s="40"/>
      <c r="BW43" s="42"/>
      <c r="BX43" s="43"/>
      <c r="BY43" s="42"/>
      <c r="BZ43" s="43"/>
      <c r="CA43" s="42"/>
      <c r="CB43" s="43"/>
      <c r="CC43" s="42"/>
      <c r="CD43" s="43"/>
      <c r="CE43" s="42"/>
      <c r="CF43" s="43"/>
      <c r="CG43" s="42"/>
      <c r="CH43" s="43"/>
    </row>
    <row r="44" spans="1:86" ht="12.75" customHeight="1">
      <c r="A44" s="28" t="s">
        <v>116</v>
      </c>
      <c r="B44" s="29">
        <v>32</v>
      </c>
      <c r="C44" s="30" t="s">
        <v>117</v>
      </c>
      <c r="D44" s="31" t="s">
        <v>45</v>
      </c>
      <c r="E44" s="32" t="s">
        <v>41</v>
      </c>
      <c r="F44" s="33" t="s">
        <v>118</v>
      </c>
      <c r="G44" s="34" t="s">
        <v>26</v>
      </c>
      <c r="H44" s="35">
        <v>2659</v>
      </c>
      <c r="I44" s="36">
        <v>1011</v>
      </c>
      <c r="J44" s="37">
        <v>15</v>
      </c>
      <c r="K44" s="36">
        <v>750</v>
      </c>
      <c r="L44" s="37">
        <v>73</v>
      </c>
      <c r="M44" s="36">
        <v>898</v>
      </c>
      <c r="N44" s="37">
        <v>25</v>
      </c>
      <c r="O44" s="38">
        <f aca="true" t="shared" si="7" ref="O44:O75">ROUND(H44/$H$11,4)</f>
        <v>0.8893</v>
      </c>
      <c r="P44" s="39">
        <f aca="true" t="shared" si="8" ref="P44:P75">ROUND(calculPP1,4)</f>
        <v>0</v>
      </c>
      <c r="Q44" s="39">
        <f aca="true" t="shared" si="9" ref="Q44:Q75">ROUND(calculPP2,4)</f>
        <v>0</v>
      </c>
      <c r="R44" s="39">
        <f aca="true" t="shared" si="10" ref="R44:R75">ROUND(calculPP3,4)</f>
        <v>0</v>
      </c>
      <c r="S44" s="39">
        <f aca="true" t="shared" si="11" ref="S44:S75">ROUND(calculPP4,4)</f>
        <v>0</v>
      </c>
      <c r="T44" s="39">
        <f aca="true" t="shared" si="12" ref="T44:T75">ROUND(calculPP5,4)</f>
        <v>0</v>
      </c>
      <c r="U44" s="39">
        <f aca="true" t="shared" si="13" ref="U44:U75">ROUND(calculPP67,4)</f>
        <v>0</v>
      </c>
      <c r="AW44" s="38"/>
      <c r="AX44" s="39"/>
      <c r="AY44" s="39"/>
      <c r="AZ44" s="39"/>
      <c r="BA44" s="39"/>
      <c r="BB44" s="44"/>
      <c r="BC44" s="44"/>
      <c r="BD44" s="40"/>
      <c r="BE44"/>
      <c r="BF44"/>
      <c r="BG44"/>
      <c r="BH44"/>
      <c r="BI44"/>
      <c r="BJ44" s="40"/>
      <c r="BK44" s="41"/>
      <c r="BL44" s="40"/>
      <c r="BM44" s="41"/>
      <c r="BN44" s="40"/>
      <c r="BO44" s="41"/>
      <c r="BP44" s="40"/>
      <c r="BQ44" s="41"/>
      <c r="BR44" s="40"/>
      <c r="BS44" s="41"/>
      <c r="BT44" s="40"/>
      <c r="BU44" s="41"/>
      <c r="BV44" s="40"/>
      <c r="BW44" s="42"/>
      <c r="BX44" s="43"/>
      <c r="BY44" s="42"/>
      <c r="BZ44" s="43"/>
      <c r="CA44" s="42"/>
      <c r="CB44" s="43"/>
      <c r="CC44" s="42"/>
      <c r="CD44" s="43"/>
      <c r="CE44" s="42"/>
      <c r="CF44" s="43"/>
      <c r="CG44" s="42"/>
      <c r="CH44" s="43"/>
    </row>
    <row r="45" spans="1:86" ht="12.75" customHeight="1">
      <c r="A45" s="28" t="s">
        <v>119</v>
      </c>
      <c r="B45" s="29">
        <v>32</v>
      </c>
      <c r="C45" s="30" t="s">
        <v>120</v>
      </c>
      <c r="D45" s="31" t="s">
        <v>121</v>
      </c>
      <c r="E45" s="32" t="s">
        <v>122</v>
      </c>
      <c r="F45" s="33" t="s">
        <v>90</v>
      </c>
      <c r="G45" s="34" t="s">
        <v>26</v>
      </c>
      <c r="H45" s="35">
        <v>2659</v>
      </c>
      <c r="I45" s="36">
        <v>931</v>
      </c>
      <c r="J45" s="37">
        <v>57</v>
      </c>
      <c r="K45" s="36">
        <v>836</v>
      </c>
      <c r="L45" s="37">
        <v>27</v>
      </c>
      <c r="M45" s="36">
        <v>892</v>
      </c>
      <c r="N45" s="37">
        <v>30</v>
      </c>
      <c r="O45" s="38">
        <f t="shared" si="7"/>
        <v>0.8893</v>
      </c>
      <c r="P45" s="39">
        <f t="shared" si="8"/>
        <v>0</v>
      </c>
      <c r="Q45" s="39">
        <f t="shared" si="9"/>
        <v>0</v>
      </c>
      <c r="R45" s="39">
        <f t="shared" si="10"/>
        <v>0</v>
      </c>
      <c r="S45" s="39">
        <f t="shared" si="11"/>
        <v>0</v>
      </c>
      <c r="T45" s="39">
        <f t="shared" si="12"/>
        <v>0</v>
      </c>
      <c r="U45" s="39">
        <f t="shared" si="13"/>
        <v>0</v>
      </c>
      <c r="AW45" s="38"/>
      <c r="AX45" s="39"/>
      <c r="AY45" s="39"/>
      <c r="AZ45" s="39"/>
      <c r="BA45" s="39"/>
      <c r="BB45" s="44"/>
      <c r="BC45" s="44"/>
      <c r="BD45" s="40"/>
      <c r="BE45"/>
      <c r="BF45"/>
      <c r="BG45"/>
      <c r="BH45"/>
      <c r="BI45"/>
      <c r="BJ45" s="40"/>
      <c r="BK45" s="41"/>
      <c r="BL45" s="40"/>
      <c r="BM45" s="41"/>
      <c r="BN45" s="40"/>
      <c r="BO45" s="41"/>
      <c r="BP45" s="40"/>
      <c r="BQ45" s="41"/>
      <c r="BR45" s="40"/>
      <c r="BS45" s="41"/>
      <c r="BT45" s="40"/>
      <c r="BU45" s="41"/>
      <c r="BV45" s="40"/>
      <c r="BW45" s="42"/>
      <c r="BX45" s="43"/>
      <c r="BY45" s="42"/>
      <c r="BZ45" s="43"/>
      <c r="CA45" s="42"/>
      <c r="CB45" s="43"/>
      <c r="CC45" s="42"/>
      <c r="CD45" s="43"/>
      <c r="CE45" s="42"/>
      <c r="CF45" s="43"/>
      <c r="CG45" s="42"/>
      <c r="CH45" s="43"/>
    </row>
    <row r="46" spans="1:86" ht="12.75" customHeight="1">
      <c r="A46" s="28" t="s">
        <v>123</v>
      </c>
      <c r="B46" s="29">
        <v>35</v>
      </c>
      <c r="C46" s="30" t="s">
        <v>124</v>
      </c>
      <c r="D46" s="31" t="s">
        <v>45</v>
      </c>
      <c r="E46" s="32" t="s">
        <v>41</v>
      </c>
      <c r="F46" s="33" t="s">
        <v>125</v>
      </c>
      <c r="G46" s="34" t="s">
        <v>126</v>
      </c>
      <c r="H46" s="35">
        <v>2641</v>
      </c>
      <c r="I46" s="36">
        <v>984</v>
      </c>
      <c r="J46" s="37">
        <v>27</v>
      </c>
      <c r="K46" s="36">
        <v>767</v>
      </c>
      <c r="L46" s="37">
        <v>59</v>
      </c>
      <c r="M46" s="36">
        <v>890</v>
      </c>
      <c r="N46" s="37">
        <v>32</v>
      </c>
      <c r="O46" s="38">
        <f t="shared" si="7"/>
        <v>0.8833</v>
      </c>
      <c r="P46" s="39">
        <f t="shared" si="8"/>
        <v>0</v>
      </c>
      <c r="Q46" s="39">
        <f t="shared" si="9"/>
        <v>0</v>
      </c>
      <c r="R46" s="39">
        <f t="shared" si="10"/>
        <v>0</v>
      </c>
      <c r="S46" s="39">
        <f t="shared" si="11"/>
        <v>0</v>
      </c>
      <c r="T46" s="39">
        <f t="shared" si="12"/>
        <v>0</v>
      </c>
      <c r="U46" s="39">
        <f t="shared" si="13"/>
        <v>0</v>
      </c>
      <c r="AW46" s="38"/>
      <c r="AX46" s="39"/>
      <c r="AY46" s="39"/>
      <c r="AZ46" s="39"/>
      <c r="BA46" s="39"/>
      <c r="BB46" s="44"/>
      <c r="BC46" s="44"/>
      <c r="BD46" s="40"/>
      <c r="BE46"/>
      <c r="BF46"/>
      <c r="BG46"/>
      <c r="BH46"/>
      <c r="BI46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2"/>
      <c r="BX46" s="43"/>
      <c r="BY46" s="42"/>
      <c r="BZ46" s="43"/>
      <c r="CA46" s="42"/>
      <c r="CB46" s="43"/>
      <c r="CC46" s="42"/>
      <c r="CD46" s="43"/>
      <c r="CE46" s="42"/>
      <c r="CF46" s="43"/>
      <c r="CG46" s="42"/>
      <c r="CH46" s="43"/>
    </row>
    <row r="47" spans="1:86" ht="12.75" customHeight="1">
      <c r="A47" s="28" t="s">
        <v>127</v>
      </c>
      <c r="B47" s="29">
        <v>36</v>
      </c>
      <c r="C47" s="30" t="s">
        <v>128</v>
      </c>
      <c r="D47" s="31" t="s">
        <v>107</v>
      </c>
      <c r="E47" s="32" t="s">
        <v>4</v>
      </c>
      <c r="F47" s="33" t="s">
        <v>129</v>
      </c>
      <c r="G47" s="34" t="s">
        <v>26</v>
      </c>
      <c r="H47" s="35">
        <v>2632</v>
      </c>
      <c r="I47" s="36">
        <v>963</v>
      </c>
      <c r="J47" s="37">
        <v>43</v>
      </c>
      <c r="K47" s="36">
        <v>780</v>
      </c>
      <c r="L47" s="37">
        <v>51</v>
      </c>
      <c r="M47" s="36">
        <v>889</v>
      </c>
      <c r="N47" s="37">
        <v>34</v>
      </c>
      <c r="O47" s="38">
        <f t="shared" si="7"/>
        <v>0.8803</v>
      </c>
      <c r="P47" s="39">
        <f t="shared" si="8"/>
        <v>0</v>
      </c>
      <c r="Q47" s="39">
        <f t="shared" si="9"/>
        <v>0</v>
      </c>
      <c r="R47" s="39">
        <f t="shared" si="10"/>
        <v>0</v>
      </c>
      <c r="S47" s="39">
        <f t="shared" si="11"/>
        <v>0</v>
      </c>
      <c r="T47" s="39">
        <f t="shared" si="12"/>
        <v>0</v>
      </c>
      <c r="U47" s="39">
        <f t="shared" si="13"/>
        <v>0</v>
      </c>
      <c r="AW47" s="38"/>
      <c r="AX47" s="39"/>
      <c r="AY47" s="39"/>
      <c r="AZ47" s="39"/>
      <c r="BA47" s="39"/>
      <c r="BB47" s="44"/>
      <c r="BC47" s="44"/>
      <c r="BD47" s="40"/>
      <c r="BE47"/>
      <c r="BF47"/>
      <c r="BG47"/>
      <c r="BH47"/>
      <c r="BI47"/>
      <c r="BJ47" s="40"/>
      <c r="BK47" s="41"/>
      <c r="BL47" s="40"/>
      <c r="BM47" s="41"/>
      <c r="BN47" s="40"/>
      <c r="BO47" s="41"/>
      <c r="BP47" s="40"/>
      <c r="BQ47" s="41"/>
      <c r="BR47" s="40"/>
      <c r="BS47" s="41"/>
      <c r="BT47" s="40"/>
      <c r="BU47" s="41"/>
      <c r="BV47" s="40"/>
      <c r="BW47" s="42"/>
      <c r="BX47" s="43"/>
      <c r="BY47" s="42"/>
      <c r="BZ47" s="43"/>
      <c r="CA47" s="42"/>
      <c r="CB47" s="43"/>
      <c r="CC47" s="42"/>
      <c r="CD47" s="43"/>
      <c r="CE47" s="42"/>
      <c r="CF47" s="43"/>
      <c r="CG47" s="42"/>
      <c r="CH47" s="43"/>
    </row>
    <row r="48" spans="1:86" ht="12.75" customHeight="1">
      <c r="A48" s="28" t="s">
        <v>130</v>
      </c>
      <c r="B48" s="29">
        <v>37</v>
      </c>
      <c r="C48" s="30" t="s">
        <v>131</v>
      </c>
      <c r="D48" s="31" t="s">
        <v>55</v>
      </c>
      <c r="E48" s="32" t="s">
        <v>41</v>
      </c>
      <c r="F48" s="33" t="s">
        <v>132</v>
      </c>
      <c r="G48" s="34" t="s">
        <v>126</v>
      </c>
      <c r="H48" s="35">
        <v>2623</v>
      </c>
      <c r="I48" s="36">
        <v>973</v>
      </c>
      <c r="J48" s="37">
        <v>37</v>
      </c>
      <c r="K48" s="36">
        <v>794</v>
      </c>
      <c r="L48" s="37">
        <v>43</v>
      </c>
      <c r="M48" s="36">
        <v>856</v>
      </c>
      <c r="N48" s="37">
        <v>60</v>
      </c>
      <c r="O48" s="38">
        <f t="shared" si="7"/>
        <v>0.8773</v>
      </c>
      <c r="P48" s="39">
        <f t="shared" si="8"/>
        <v>0</v>
      </c>
      <c r="Q48" s="39">
        <f t="shared" si="9"/>
        <v>0</v>
      </c>
      <c r="R48" s="39">
        <f t="shared" si="10"/>
        <v>0</v>
      </c>
      <c r="S48" s="39">
        <f t="shared" si="11"/>
        <v>0</v>
      </c>
      <c r="T48" s="39">
        <f t="shared" si="12"/>
        <v>0</v>
      </c>
      <c r="U48" s="39">
        <f t="shared" si="13"/>
        <v>0</v>
      </c>
      <c r="AW48" s="38"/>
      <c r="AX48" s="39"/>
      <c r="AY48" s="39"/>
      <c r="AZ48" s="39"/>
      <c r="BA48" s="39"/>
      <c r="BB48" s="44"/>
      <c r="BC48" s="44"/>
      <c r="BD48" s="40"/>
      <c r="BE48"/>
      <c r="BF48"/>
      <c r="BG48"/>
      <c r="BH48"/>
      <c r="BI48"/>
      <c r="BJ48" s="40"/>
      <c r="BK48" s="41"/>
      <c r="BL48" s="40"/>
      <c r="BM48" s="41"/>
      <c r="BN48" s="40"/>
      <c r="BO48" s="41"/>
      <c r="BP48" s="40"/>
      <c r="BQ48" s="41"/>
      <c r="BR48" s="40"/>
      <c r="BS48" s="41"/>
      <c r="BT48" s="40"/>
      <c r="BU48" s="41"/>
      <c r="BV48" s="40"/>
      <c r="BW48" s="42"/>
      <c r="BX48" s="43"/>
      <c r="BY48" s="42"/>
      <c r="BZ48" s="43"/>
      <c r="CA48" s="42"/>
      <c r="CB48" s="43"/>
      <c r="CC48" s="42"/>
      <c r="CD48" s="43"/>
      <c r="CE48" s="42"/>
      <c r="CF48" s="43"/>
      <c r="CG48" s="42"/>
      <c r="CH48" s="43"/>
    </row>
    <row r="49" spans="1:86" ht="12.75" customHeight="1">
      <c r="A49" s="28" t="s">
        <v>133</v>
      </c>
      <c r="B49" s="29">
        <v>38</v>
      </c>
      <c r="C49" s="30" t="s">
        <v>134</v>
      </c>
      <c r="D49" s="31" t="s">
        <v>135</v>
      </c>
      <c r="E49" s="32" t="s">
        <v>41</v>
      </c>
      <c r="F49" s="33" t="s">
        <v>136</v>
      </c>
      <c r="G49" s="34" t="s">
        <v>26</v>
      </c>
      <c r="H49" s="35">
        <v>2616</v>
      </c>
      <c r="I49" s="36">
        <v>910</v>
      </c>
      <c r="J49" s="37">
        <v>74</v>
      </c>
      <c r="K49" s="36">
        <v>772</v>
      </c>
      <c r="L49" s="37">
        <v>54</v>
      </c>
      <c r="M49" s="36">
        <v>934</v>
      </c>
      <c r="N49" s="37">
        <v>12</v>
      </c>
      <c r="O49" s="38">
        <f t="shared" si="7"/>
        <v>0.8749</v>
      </c>
      <c r="P49" s="39">
        <f t="shared" si="8"/>
        <v>0</v>
      </c>
      <c r="Q49" s="39">
        <f t="shared" si="9"/>
        <v>0</v>
      </c>
      <c r="R49" s="39">
        <f t="shared" si="10"/>
        <v>0</v>
      </c>
      <c r="S49" s="39">
        <f t="shared" si="11"/>
        <v>0</v>
      </c>
      <c r="T49" s="39">
        <f t="shared" si="12"/>
        <v>0</v>
      </c>
      <c r="U49" s="39">
        <f t="shared" si="13"/>
        <v>0</v>
      </c>
      <c r="AW49" s="38"/>
      <c r="AX49" s="39"/>
      <c r="AY49" s="39"/>
      <c r="AZ49" s="39"/>
      <c r="BA49" s="39"/>
      <c r="BB49" s="44"/>
      <c r="BC49" s="44"/>
      <c r="BD49" s="40"/>
      <c r="BE49"/>
      <c r="BF49"/>
      <c r="BG49"/>
      <c r="BH49"/>
      <c r="BI49"/>
      <c r="BJ49" s="40"/>
      <c r="BK49" s="41"/>
      <c r="BL49" s="40"/>
      <c r="BM49" s="41"/>
      <c r="BN49" s="40"/>
      <c r="BO49" s="41"/>
      <c r="BP49" s="40"/>
      <c r="BQ49" s="41"/>
      <c r="BR49" s="40"/>
      <c r="BS49" s="41"/>
      <c r="BT49" s="40"/>
      <c r="BU49" s="41"/>
      <c r="BV49" s="40"/>
      <c r="BW49" s="42"/>
      <c r="BX49" s="43"/>
      <c r="BY49" s="42"/>
      <c r="BZ49" s="43"/>
      <c r="CA49" s="42"/>
      <c r="CB49" s="43"/>
      <c r="CC49" s="42"/>
      <c r="CD49" s="43"/>
      <c r="CE49" s="42"/>
      <c r="CF49" s="43"/>
      <c r="CG49" s="42"/>
      <c r="CH49" s="43"/>
    </row>
    <row r="50" spans="1:86" ht="12.75" customHeight="1">
      <c r="A50" s="28" t="s">
        <v>137</v>
      </c>
      <c r="B50" s="29">
        <v>39</v>
      </c>
      <c r="C50" s="30" t="s">
        <v>138</v>
      </c>
      <c r="D50" s="31" t="s">
        <v>139</v>
      </c>
      <c r="E50" s="32" t="s">
        <v>41</v>
      </c>
      <c r="F50" s="33" t="s">
        <v>140</v>
      </c>
      <c r="G50" s="34" t="s">
        <v>31</v>
      </c>
      <c r="H50" s="35">
        <v>2603</v>
      </c>
      <c r="I50" s="36">
        <v>878</v>
      </c>
      <c r="J50" s="37">
        <v>106</v>
      </c>
      <c r="K50" s="36">
        <v>770</v>
      </c>
      <c r="L50" s="37">
        <v>57</v>
      </c>
      <c r="M50" s="36">
        <v>955</v>
      </c>
      <c r="N50" s="37">
        <v>9</v>
      </c>
      <c r="O50" s="38">
        <f t="shared" si="7"/>
        <v>0.8706</v>
      </c>
      <c r="P50" s="39">
        <f t="shared" si="8"/>
        <v>0</v>
      </c>
      <c r="Q50" s="39">
        <f t="shared" si="9"/>
        <v>0</v>
      </c>
      <c r="R50" s="39">
        <f t="shared" si="10"/>
        <v>0</v>
      </c>
      <c r="S50" s="39">
        <f t="shared" si="11"/>
        <v>0</v>
      </c>
      <c r="T50" s="39">
        <f t="shared" si="12"/>
        <v>0</v>
      </c>
      <c r="U50" s="39">
        <f t="shared" si="13"/>
        <v>0</v>
      </c>
      <c r="AW50" s="38"/>
      <c r="AX50" s="39"/>
      <c r="AY50" s="39"/>
      <c r="AZ50" s="39"/>
      <c r="BA50" s="39"/>
      <c r="BB50" s="44"/>
      <c r="BC50" s="44"/>
      <c r="BD50" s="40"/>
      <c r="BE50"/>
      <c r="BF50"/>
      <c r="BG50"/>
      <c r="BH50"/>
      <c r="BI50"/>
      <c r="BJ50" s="40"/>
      <c r="BK50" s="41"/>
      <c r="BL50" s="40"/>
      <c r="BM50" s="41"/>
      <c r="BN50" s="40"/>
      <c r="BO50" s="41"/>
      <c r="BP50" s="40"/>
      <c r="BQ50" s="41"/>
      <c r="BR50" s="40"/>
      <c r="BS50" s="41"/>
      <c r="BT50" s="40"/>
      <c r="BU50" s="41"/>
      <c r="BV50" s="40"/>
      <c r="BW50" s="42"/>
      <c r="BX50" s="43"/>
      <c r="BY50" s="42"/>
      <c r="BZ50" s="43"/>
      <c r="CA50" s="42"/>
      <c r="CB50" s="43"/>
      <c r="CC50" s="42"/>
      <c r="CD50" s="43"/>
      <c r="CE50" s="42"/>
      <c r="CF50" s="43"/>
      <c r="CG50" s="42"/>
      <c r="CH50" s="43"/>
    </row>
    <row r="51" spans="1:86" ht="12.75" customHeight="1">
      <c r="A51" s="28" t="s">
        <v>141</v>
      </c>
      <c r="B51" s="29">
        <v>40</v>
      </c>
      <c r="C51" s="30" t="s">
        <v>142</v>
      </c>
      <c r="D51" s="31" t="s">
        <v>76</v>
      </c>
      <c r="E51" s="32" t="s">
        <v>41</v>
      </c>
      <c r="F51" s="33" t="s">
        <v>77</v>
      </c>
      <c r="G51" s="34" t="s">
        <v>26</v>
      </c>
      <c r="H51" s="35">
        <v>2602</v>
      </c>
      <c r="I51" s="36">
        <v>1009</v>
      </c>
      <c r="J51" s="37">
        <v>16</v>
      </c>
      <c r="K51" s="36">
        <v>804</v>
      </c>
      <c r="L51" s="37">
        <v>36</v>
      </c>
      <c r="M51" s="36">
        <v>789</v>
      </c>
      <c r="N51" s="37">
        <v>126</v>
      </c>
      <c r="O51" s="38">
        <f t="shared" si="7"/>
        <v>0.8702</v>
      </c>
      <c r="P51" s="39">
        <f t="shared" si="8"/>
        <v>0</v>
      </c>
      <c r="Q51" s="39">
        <f t="shared" si="9"/>
        <v>0</v>
      </c>
      <c r="R51" s="39">
        <f t="shared" si="10"/>
        <v>0</v>
      </c>
      <c r="S51" s="39">
        <f t="shared" si="11"/>
        <v>0</v>
      </c>
      <c r="T51" s="39">
        <f t="shared" si="12"/>
        <v>0</v>
      </c>
      <c r="U51" s="39">
        <f t="shared" si="13"/>
        <v>0</v>
      </c>
      <c r="AW51" s="38"/>
      <c r="AX51" s="39"/>
      <c r="AY51" s="39"/>
      <c r="AZ51" s="39"/>
      <c r="BA51" s="39"/>
      <c r="BB51" s="44"/>
      <c r="BC51" s="44"/>
      <c r="BD51" s="40"/>
      <c r="BE51"/>
      <c r="BF51"/>
      <c r="BG51"/>
      <c r="BH51"/>
      <c r="BI51"/>
      <c r="BJ51" s="40"/>
      <c r="BK51" s="41"/>
      <c r="BL51" s="40"/>
      <c r="BM51" s="41"/>
      <c r="BN51" s="40"/>
      <c r="BO51" s="41"/>
      <c r="BP51" s="40"/>
      <c r="BQ51" s="41"/>
      <c r="BR51" s="40"/>
      <c r="BS51" s="41"/>
      <c r="BT51" s="40"/>
      <c r="BU51" s="41"/>
      <c r="BV51" s="40"/>
      <c r="BW51" s="42"/>
      <c r="BX51" s="43"/>
      <c r="BY51" s="42"/>
      <c r="BZ51" s="43"/>
      <c r="CA51" s="42"/>
      <c r="CB51" s="43"/>
      <c r="CC51" s="42"/>
      <c r="CD51" s="43"/>
      <c r="CE51" s="42"/>
      <c r="CF51" s="43"/>
      <c r="CG51" s="42"/>
      <c r="CH51" s="43"/>
    </row>
    <row r="52" spans="1:86" ht="12.75" customHeight="1">
      <c r="A52" s="28" t="s">
        <v>143</v>
      </c>
      <c r="B52" s="29">
        <v>41</v>
      </c>
      <c r="C52" s="30" t="s">
        <v>144</v>
      </c>
      <c r="D52" s="31" t="s">
        <v>45</v>
      </c>
      <c r="E52" s="32" t="s">
        <v>4</v>
      </c>
      <c r="F52" s="33" t="s">
        <v>145</v>
      </c>
      <c r="G52" s="34" t="s">
        <v>31</v>
      </c>
      <c r="H52" s="35">
        <v>2597</v>
      </c>
      <c r="I52" s="36">
        <v>982</v>
      </c>
      <c r="J52" s="37">
        <v>28</v>
      </c>
      <c r="K52" s="36">
        <v>759</v>
      </c>
      <c r="L52" s="37">
        <v>66</v>
      </c>
      <c r="M52" s="36">
        <v>856</v>
      </c>
      <c r="N52" s="37">
        <v>60</v>
      </c>
      <c r="O52" s="38">
        <f t="shared" si="7"/>
        <v>0.8686</v>
      </c>
      <c r="P52" s="39">
        <f t="shared" si="8"/>
        <v>0</v>
      </c>
      <c r="Q52" s="39">
        <f t="shared" si="9"/>
        <v>0</v>
      </c>
      <c r="R52" s="39">
        <f t="shared" si="10"/>
        <v>0</v>
      </c>
      <c r="S52" s="39">
        <f t="shared" si="11"/>
        <v>0</v>
      </c>
      <c r="T52" s="39">
        <f t="shared" si="12"/>
        <v>0</v>
      </c>
      <c r="U52" s="39">
        <f t="shared" si="13"/>
        <v>0</v>
      </c>
      <c r="AW52" s="38"/>
      <c r="AX52" s="39"/>
      <c r="AY52" s="39"/>
      <c r="AZ52" s="39"/>
      <c r="BA52" s="39"/>
      <c r="BB52" s="44"/>
      <c r="BC52" s="44"/>
      <c r="BD52" s="40"/>
      <c r="BE52" s="40"/>
      <c r="BF52" s="40"/>
      <c r="BG52" s="41"/>
      <c r="BH52" s="41"/>
      <c r="BI52" s="41"/>
      <c r="BJ52" s="40"/>
      <c r="BK52" s="41"/>
      <c r="BL52" s="40"/>
      <c r="BM52" s="41"/>
      <c r="BN52" s="40"/>
      <c r="BO52" s="41"/>
      <c r="BP52" s="40"/>
      <c r="BQ52" s="41"/>
      <c r="BR52" s="40"/>
      <c r="BS52" s="41"/>
      <c r="BT52" s="40"/>
      <c r="BU52" s="41"/>
      <c r="BV52" s="40"/>
      <c r="BW52" s="42"/>
      <c r="BX52" s="43"/>
      <c r="BY52" s="42"/>
      <c r="BZ52" s="43"/>
      <c r="CA52" s="42"/>
      <c r="CB52" s="43"/>
      <c r="CC52" s="42"/>
      <c r="CD52" s="43"/>
      <c r="CE52" s="42"/>
      <c r="CF52" s="43"/>
      <c r="CG52" s="42"/>
      <c r="CH52" s="43"/>
    </row>
    <row r="53" spans="1:86" ht="12.75" customHeight="1">
      <c r="A53" s="28" t="s">
        <v>146</v>
      </c>
      <c r="B53" s="29">
        <v>42</v>
      </c>
      <c r="C53" s="30" t="s">
        <v>147</v>
      </c>
      <c r="D53" s="31" t="s">
        <v>76</v>
      </c>
      <c r="E53" s="32" t="s">
        <v>4</v>
      </c>
      <c r="F53" s="33" t="s">
        <v>148</v>
      </c>
      <c r="G53" s="34" t="s">
        <v>31</v>
      </c>
      <c r="H53" s="35">
        <v>2593</v>
      </c>
      <c r="I53" s="36">
        <v>909</v>
      </c>
      <c r="J53" s="37">
        <v>75</v>
      </c>
      <c r="K53" s="36">
        <v>812</v>
      </c>
      <c r="L53" s="37">
        <v>33</v>
      </c>
      <c r="M53" s="36">
        <v>872</v>
      </c>
      <c r="N53" s="37">
        <v>47</v>
      </c>
      <c r="O53" s="38">
        <f t="shared" si="7"/>
        <v>0.8672</v>
      </c>
      <c r="P53" s="39">
        <f t="shared" si="8"/>
        <v>0</v>
      </c>
      <c r="Q53" s="39">
        <f t="shared" si="9"/>
        <v>0</v>
      </c>
      <c r="R53" s="39">
        <f t="shared" si="10"/>
        <v>0</v>
      </c>
      <c r="S53" s="39">
        <f t="shared" si="11"/>
        <v>0</v>
      </c>
      <c r="T53" s="39">
        <f t="shared" si="12"/>
        <v>0</v>
      </c>
      <c r="U53" s="39">
        <f t="shared" si="13"/>
        <v>0</v>
      </c>
      <c r="AW53" s="38"/>
      <c r="AX53" s="39"/>
      <c r="AY53" s="39"/>
      <c r="AZ53" s="39"/>
      <c r="BA53" s="39"/>
      <c r="BB53" s="44"/>
      <c r="BC53" s="44"/>
      <c r="BD53" s="40"/>
      <c r="BE53" s="40"/>
      <c r="BF53" s="40"/>
      <c r="BG53" s="41"/>
      <c r="BH53" s="41"/>
      <c r="BI53" s="41"/>
      <c r="BJ53" s="40"/>
      <c r="BK53" s="41"/>
      <c r="BL53" s="40"/>
      <c r="BM53" s="41"/>
      <c r="BN53" s="40"/>
      <c r="BO53" s="41"/>
      <c r="BP53" s="40"/>
      <c r="BQ53" s="41"/>
      <c r="BR53" s="40"/>
      <c r="BS53" s="41"/>
      <c r="BT53" s="40"/>
      <c r="BU53" s="41"/>
      <c r="BV53" s="40"/>
      <c r="BW53" s="42"/>
      <c r="BX53" s="43"/>
      <c r="BY53" s="42"/>
      <c r="BZ53" s="43"/>
      <c r="CA53" s="42"/>
      <c r="CB53" s="43"/>
      <c r="CC53" s="42"/>
      <c r="CD53" s="43"/>
      <c r="CE53" s="42"/>
      <c r="CF53" s="43"/>
      <c r="CG53" s="42"/>
      <c r="CH53" s="43"/>
    </row>
    <row r="54" spans="1:86" ht="12.75" customHeight="1">
      <c r="A54" s="28" t="s">
        <v>149</v>
      </c>
      <c r="B54" s="29">
        <v>43</v>
      </c>
      <c r="C54" s="30" t="s">
        <v>150</v>
      </c>
      <c r="D54" s="31" t="s">
        <v>45</v>
      </c>
      <c r="E54" s="32" t="s">
        <v>41</v>
      </c>
      <c r="F54" s="33" t="s">
        <v>37</v>
      </c>
      <c r="G54" s="34" t="s">
        <v>26</v>
      </c>
      <c r="H54" s="35">
        <v>2592</v>
      </c>
      <c r="I54" s="36">
        <v>889</v>
      </c>
      <c r="J54" s="37">
        <v>96</v>
      </c>
      <c r="K54" s="36">
        <v>785</v>
      </c>
      <c r="L54" s="37">
        <v>49</v>
      </c>
      <c r="M54" s="36">
        <v>918</v>
      </c>
      <c r="N54" s="37">
        <v>15</v>
      </c>
      <c r="O54" s="38">
        <f t="shared" si="7"/>
        <v>0.8669</v>
      </c>
      <c r="P54" s="39">
        <f t="shared" si="8"/>
        <v>0</v>
      </c>
      <c r="Q54" s="39">
        <f t="shared" si="9"/>
        <v>0</v>
      </c>
      <c r="R54" s="39">
        <f t="shared" si="10"/>
        <v>0</v>
      </c>
      <c r="S54" s="39">
        <f t="shared" si="11"/>
        <v>0</v>
      </c>
      <c r="T54" s="39">
        <f t="shared" si="12"/>
        <v>0</v>
      </c>
      <c r="U54" s="39">
        <f t="shared" si="13"/>
        <v>0</v>
      </c>
      <c r="AW54" s="38"/>
      <c r="AX54" s="39"/>
      <c r="AY54" s="39"/>
      <c r="AZ54" s="39"/>
      <c r="BA54" s="39"/>
      <c r="BB54" s="44"/>
      <c r="BC54" s="44"/>
      <c r="BD54" s="40"/>
      <c r="BE54" s="40"/>
      <c r="BF54" s="40"/>
      <c r="BG54" s="41"/>
      <c r="BH54" s="41"/>
      <c r="BI54" s="41"/>
      <c r="BJ54" s="40"/>
      <c r="BK54" s="41"/>
      <c r="BL54" s="40"/>
      <c r="BM54" s="41"/>
      <c r="BN54" s="40"/>
      <c r="BO54" s="41"/>
      <c r="BP54" s="40"/>
      <c r="BQ54" s="41"/>
      <c r="BR54" s="40"/>
      <c r="BS54" s="41"/>
      <c r="BT54" s="40"/>
      <c r="BU54" s="41"/>
      <c r="BV54" s="40"/>
      <c r="BW54" s="42"/>
      <c r="BX54" s="43"/>
      <c r="BY54" s="42"/>
      <c r="BZ54" s="43"/>
      <c r="CA54" s="42"/>
      <c r="CB54" s="43"/>
      <c r="CC54" s="42"/>
      <c r="CD54" s="43"/>
      <c r="CE54" s="42"/>
      <c r="CF54" s="43"/>
      <c r="CG54" s="42"/>
      <c r="CH54" s="43"/>
    </row>
    <row r="55" spans="1:86" ht="12.75" customHeight="1">
      <c r="A55" s="28" t="s">
        <v>151</v>
      </c>
      <c r="B55" s="29">
        <v>44</v>
      </c>
      <c r="C55" s="30" t="s">
        <v>152</v>
      </c>
      <c r="D55" s="31" t="s">
        <v>107</v>
      </c>
      <c r="E55" s="32" t="s">
        <v>4</v>
      </c>
      <c r="F55" s="33" t="s">
        <v>153</v>
      </c>
      <c r="G55" s="34" t="s">
        <v>31</v>
      </c>
      <c r="H55" s="35">
        <v>2587</v>
      </c>
      <c r="I55" s="36">
        <v>958</v>
      </c>
      <c r="J55" s="37">
        <v>47</v>
      </c>
      <c r="K55" s="36">
        <v>787</v>
      </c>
      <c r="L55" s="37">
        <v>47</v>
      </c>
      <c r="M55" s="36">
        <v>842</v>
      </c>
      <c r="N55" s="37">
        <v>75</v>
      </c>
      <c r="O55" s="38">
        <f t="shared" si="7"/>
        <v>0.8652</v>
      </c>
      <c r="P55" s="39">
        <f t="shared" si="8"/>
        <v>0</v>
      </c>
      <c r="Q55" s="39">
        <f t="shared" si="9"/>
        <v>0</v>
      </c>
      <c r="R55" s="39">
        <f t="shared" si="10"/>
        <v>0</v>
      </c>
      <c r="S55" s="39">
        <f t="shared" si="11"/>
        <v>0</v>
      </c>
      <c r="T55" s="39">
        <f t="shared" si="12"/>
        <v>0</v>
      </c>
      <c r="U55" s="39">
        <f t="shared" si="13"/>
        <v>0</v>
      </c>
      <c r="AW55" s="38"/>
      <c r="AX55" s="39"/>
      <c r="AY55" s="39"/>
      <c r="AZ55" s="39"/>
      <c r="BA55" s="39"/>
      <c r="BB55" s="44"/>
      <c r="BC55" s="44"/>
      <c r="BD55" s="40"/>
      <c r="BE55" s="40"/>
      <c r="BF55" s="40"/>
      <c r="BG55" s="41"/>
      <c r="BH55" s="41"/>
      <c r="BI55" s="41"/>
      <c r="BJ55" s="40"/>
      <c r="BK55" s="41"/>
      <c r="BL55" s="40"/>
      <c r="BM55" s="41"/>
      <c r="BN55" s="40"/>
      <c r="BO55" s="41"/>
      <c r="BP55" s="40"/>
      <c r="BQ55" s="41"/>
      <c r="BR55" s="40"/>
      <c r="BS55" s="41"/>
      <c r="BT55" s="40"/>
      <c r="BU55" s="41"/>
      <c r="BV55" s="40"/>
      <c r="BW55" s="42"/>
      <c r="BX55" s="43"/>
      <c r="BY55" s="42"/>
      <c r="BZ55" s="43"/>
      <c r="CA55" s="42"/>
      <c r="CB55" s="43"/>
      <c r="CC55" s="42"/>
      <c r="CD55" s="43"/>
      <c r="CE55" s="42"/>
      <c r="CF55" s="43"/>
      <c r="CG55" s="42"/>
      <c r="CH55" s="43"/>
    </row>
    <row r="56" spans="1:86" ht="12.75" customHeight="1">
      <c r="A56" s="28" t="s">
        <v>154</v>
      </c>
      <c r="B56" s="29">
        <v>45</v>
      </c>
      <c r="C56" s="30" t="s">
        <v>155</v>
      </c>
      <c r="D56" s="31" t="s">
        <v>107</v>
      </c>
      <c r="E56" s="32" t="s">
        <v>4</v>
      </c>
      <c r="F56" s="33" t="s">
        <v>156</v>
      </c>
      <c r="G56" s="34" t="s">
        <v>26</v>
      </c>
      <c r="H56" s="35">
        <v>2580</v>
      </c>
      <c r="I56" s="36">
        <v>921</v>
      </c>
      <c r="J56" s="37">
        <v>65</v>
      </c>
      <c r="K56" s="36">
        <v>810</v>
      </c>
      <c r="L56" s="37">
        <v>34</v>
      </c>
      <c r="M56" s="36">
        <v>849</v>
      </c>
      <c r="N56" s="37">
        <v>65</v>
      </c>
      <c r="O56" s="38">
        <f t="shared" si="7"/>
        <v>0.8629</v>
      </c>
      <c r="P56" s="39">
        <f t="shared" si="8"/>
        <v>0</v>
      </c>
      <c r="Q56" s="39">
        <f t="shared" si="9"/>
        <v>0</v>
      </c>
      <c r="R56" s="39">
        <f t="shared" si="10"/>
        <v>0</v>
      </c>
      <c r="S56" s="39">
        <f t="shared" si="11"/>
        <v>0</v>
      </c>
      <c r="T56" s="39">
        <f t="shared" si="12"/>
        <v>0</v>
      </c>
      <c r="U56" s="39">
        <f t="shared" si="13"/>
        <v>0</v>
      </c>
      <c r="AW56" s="38"/>
      <c r="AX56" s="39"/>
      <c r="AY56" s="39"/>
      <c r="AZ56" s="39"/>
      <c r="BA56" s="39"/>
      <c r="BB56" s="44"/>
      <c r="BC56" s="44"/>
      <c r="BD56" s="40"/>
      <c r="BE56" s="40"/>
      <c r="BF56" s="40"/>
      <c r="BG56" s="41"/>
      <c r="BH56" s="41"/>
      <c r="BI56" s="41"/>
      <c r="BJ56" s="40"/>
      <c r="BK56" s="41"/>
      <c r="BL56" s="40"/>
      <c r="BM56" s="41"/>
      <c r="BN56" s="40"/>
      <c r="BO56" s="41"/>
      <c r="BP56" s="40"/>
      <c r="BQ56" s="41"/>
      <c r="BR56" s="40"/>
      <c r="BS56" s="41"/>
      <c r="BT56" s="40"/>
      <c r="BU56" s="41"/>
      <c r="BV56" s="40"/>
      <c r="BW56" s="42"/>
      <c r="BX56" s="43"/>
      <c r="BY56" s="42"/>
      <c r="BZ56" s="43"/>
      <c r="CA56" s="42"/>
      <c r="CB56" s="43"/>
      <c r="CC56" s="42"/>
      <c r="CD56" s="43"/>
      <c r="CE56" s="42"/>
      <c r="CF56" s="43"/>
      <c r="CG56" s="42"/>
      <c r="CH56" s="43"/>
    </row>
    <row r="57" spans="1:86" ht="12.75" customHeight="1">
      <c r="A57" s="28" t="s">
        <v>157</v>
      </c>
      <c r="B57" s="29">
        <v>46</v>
      </c>
      <c r="C57" s="30" t="s">
        <v>158</v>
      </c>
      <c r="D57" s="31" t="s">
        <v>76</v>
      </c>
      <c r="E57" s="32" t="s">
        <v>4</v>
      </c>
      <c r="F57" s="33" t="s">
        <v>159</v>
      </c>
      <c r="G57" s="34" t="s">
        <v>26</v>
      </c>
      <c r="H57" s="35">
        <v>2579</v>
      </c>
      <c r="I57" s="36">
        <v>962</v>
      </c>
      <c r="J57" s="37">
        <v>45</v>
      </c>
      <c r="K57" s="36">
        <v>800</v>
      </c>
      <c r="L57" s="37">
        <v>39</v>
      </c>
      <c r="M57" s="36">
        <v>817</v>
      </c>
      <c r="N57" s="37">
        <v>103</v>
      </c>
      <c r="O57" s="38">
        <f t="shared" si="7"/>
        <v>0.8625</v>
      </c>
      <c r="P57" s="39">
        <f t="shared" si="8"/>
        <v>0</v>
      </c>
      <c r="Q57" s="39">
        <f t="shared" si="9"/>
        <v>0</v>
      </c>
      <c r="R57" s="39">
        <f t="shared" si="10"/>
        <v>0</v>
      </c>
      <c r="S57" s="39">
        <f t="shared" si="11"/>
        <v>0</v>
      </c>
      <c r="T57" s="39">
        <f t="shared" si="12"/>
        <v>0</v>
      </c>
      <c r="U57" s="39">
        <f t="shared" si="13"/>
        <v>0</v>
      </c>
      <c r="AW57" s="38"/>
      <c r="AX57" s="39"/>
      <c r="AY57" s="39"/>
      <c r="AZ57" s="39"/>
      <c r="BA57" s="39"/>
      <c r="BB57" s="44"/>
      <c r="BC57" s="44"/>
      <c r="BD57" s="40"/>
      <c r="BE57" s="40"/>
      <c r="BF57" s="40"/>
      <c r="BG57" s="41"/>
      <c r="BH57" s="41"/>
      <c r="BI57" s="41"/>
      <c r="BJ57" s="40"/>
      <c r="BK57" s="41"/>
      <c r="BL57" s="40"/>
      <c r="BM57" s="41"/>
      <c r="BN57" s="40"/>
      <c r="BO57" s="41"/>
      <c r="BP57" s="40"/>
      <c r="BQ57" s="41"/>
      <c r="BR57" s="40"/>
      <c r="BS57" s="41"/>
      <c r="BT57" s="40"/>
      <c r="BU57" s="41"/>
      <c r="BV57" s="40"/>
      <c r="BW57" s="42"/>
      <c r="BX57" s="43"/>
      <c r="BY57" s="42"/>
      <c r="BZ57" s="43"/>
      <c r="CA57" s="42"/>
      <c r="CB57" s="43"/>
      <c r="CC57" s="42"/>
      <c r="CD57" s="43"/>
      <c r="CE57" s="42"/>
      <c r="CF57" s="43"/>
      <c r="CG57" s="42"/>
      <c r="CH57" s="43"/>
    </row>
    <row r="58" spans="1:86" ht="12.75" customHeight="1">
      <c r="A58" s="28" t="s">
        <v>160</v>
      </c>
      <c r="B58" s="29">
        <v>47</v>
      </c>
      <c r="C58" s="30" t="s">
        <v>161</v>
      </c>
      <c r="D58" s="31" t="s">
        <v>45</v>
      </c>
      <c r="E58" s="32" t="s">
        <v>41</v>
      </c>
      <c r="F58" s="33" t="s">
        <v>162</v>
      </c>
      <c r="G58" s="34" t="s">
        <v>26</v>
      </c>
      <c r="H58" s="35">
        <v>2576</v>
      </c>
      <c r="I58" s="36">
        <v>897</v>
      </c>
      <c r="J58" s="37">
        <v>85</v>
      </c>
      <c r="K58" s="36">
        <v>801</v>
      </c>
      <c r="L58" s="37">
        <v>37</v>
      </c>
      <c r="M58" s="36">
        <v>878</v>
      </c>
      <c r="N58" s="37">
        <v>42</v>
      </c>
      <c r="O58" s="38">
        <f t="shared" si="7"/>
        <v>0.8615</v>
      </c>
      <c r="P58" s="39">
        <f t="shared" si="8"/>
        <v>0</v>
      </c>
      <c r="Q58" s="39">
        <f t="shared" si="9"/>
        <v>0</v>
      </c>
      <c r="R58" s="39">
        <f t="shared" si="10"/>
        <v>0</v>
      </c>
      <c r="S58" s="39">
        <f t="shared" si="11"/>
        <v>0</v>
      </c>
      <c r="T58" s="39">
        <f t="shared" si="12"/>
        <v>0</v>
      </c>
      <c r="U58" s="39">
        <f t="shared" si="13"/>
        <v>0</v>
      </c>
      <c r="AW58" s="38"/>
      <c r="AX58" s="39"/>
      <c r="AY58" s="39"/>
      <c r="AZ58" s="39"/>
      <c r="BA58" s="39"/>
      <c r="BB58" s="44"/>
      <c r="BC58" s="44"/>
      <c r="BD58" s="40"/>
      <c r="BE58" s="40"/>
      <c r="BF58" s="40"/>
      <c r="BG58" s="41"/>
      <c r="BH58" s="41"/>
      <c r="BI58" s="45"/>
      <c r="BJ58" s="43"/>
      <c r="BK58" s="45"/>
      <c r="BL58" s="43"/>
      <c r="BM58" s="45"/>
      <c r="BN58" s="43"/>
      <c r="BO58" s="45"/>
      <c r="BP58" s="43"/>
      <c r="BQ58" s="45"/>
      <c r="BR58" s="43"/>
      <c r="BS58" s="45"/>
      <c r="BT58" s="43"/>
      <c r="BU58" s="45"/>
      <c r="BV58" s="43"/>
      <c r="BW58" s="45"/>
      <c r="BX58" s="43"/>
      <c r="BY58" s="42"/>
      <c r="BZ58" s="43"/>
      <c r="CA58" s="42"/>
      <c r="CB58" s="43"/>
      <c r="CC58" s="42"/>
      <c r="CD58" s="43"/>
      <c r="CE58" s="42"/>
      <c r="CF58" s="43"/>
      <c r="CG58" s="42"/>
      <c r="CH58" s="43"/>
    </row>
    <row r="59" spans="1:86" ht="12.75" customHeight="1">
      <c r="A59" s="28" t="s">
        <v>163</v>
      </c>
      <c r="B59" s="29">
        <v>48</v>
      </c>
      <c r="C59" s="30" t="s">
        <v>164</v>
      </c>
      <c r="D59" s="31" t="s">
        <v>76</v>
      </c>
      <c r="E59" s="32" t="s">
        <v>4</v>
      </c>
      <c r="F59" s="33" t="s">
        <v>85</v>
      </c>
      <c r="G59" s="34" t="s">
        <v>26</v>
      </c>
      <c r="H59" s="35">
        <v>2569</v>
      </c>
      <c r="I59" s="36">
        <v>912</v>
      </c>
      <c r="J59" s="37">
        <v>71</v>
      </c>
      <c r="K59" s="36">
        <v>775</v>
      </c>
      <c r="L59" s="37">
        <v>53</v>
      </c>
      <c r="M59" s="36">
        <v>882</v>
      </c>
      <c r="N59" s="37">
        <v>40</v>
      </c>
      <c r="O59" s="38">
        <f t="shared" si="7"/>
        <v>0.8592</v>
      </c>
      <c r="P59" s="39">
        <f t="shared" si="8"/>
        <v>0</v>
      </c>
      <c r="Q59" s="39">
        <f t="shared" si="9"/>
        <v>0</v>
      </c>
      <c r="R59" s="39">
        <f t="shared" si="10"/>
        <v>0</v>
      </c>
      <c r="S59" s="39">
        <f t="shared" si="11"/>
        <v>0</v>
      </c>
      <c r="T59" s="39">
        <f t="shared" si="12"/>
        <v>0</v>
      </c>
      <c r="U59" s="39">
        <f t="shared" si="13"/>
        <v>0</v>
      </c>
      <c r="AW59" s="38"/>
      <c r="AX59" s="39"/>
      <c r="AY59" s="39"/>
      <c r="AZ59" s="39"/>
      <c r="BA59" s="39"/>
      <c r="BB59" s="44"/>
      <c r="BC59" s="44"/>
      <c r="BD59" s="40"/>
      <c r="BE59" s="40"/>
      <c r="BF59" s="40"/>
      <c r="BG59" s="41"/>
      <c r="BH59" s="41"/>
      <c r="BI59" s="45"/>
      <c r="BJ59" s="43"/>
      <c r="BK59" s="45"/>
      <c r="BL59" s="43"/>
      <c r="BM59" s="45"/>
      <c r="BN59" s="43"/>
      <c r="BO59" s="45"/>
      <c r="BP59" s="43"/>
      <c r="BQ59" s="45"/>
      <c r="BR59" s="43"/>
      <c r="BS59" s="45"/>
      <c r="BT59" s="43"/>
      <c r="BU59" s="45"/>
      <c r="BV59" s="43"/>
      <c r="BW59" s="45"/>
      <c r="BX59" s="43"/>
      <c r="BY59" s="42"/>
      <c r="BZ59" s="43"/>
      <c r="CA59" s="42"/>
      <c r="CB59" s="43"/>
      <c r="CC59" s="42"/>
      <c r="CD59" s="43"/>
      <c r="CE59" s="42"/>
      <c r="CF59" s="43"/>
      <c r="CG59" s="42"/>
      <c r="CH59" s="43"/>
    </row>
    <row r="60" spans="1:86" ht="12.75" customHeight="1">
      <c r="A60" s="28" t="s">
        <v>165</v>
      </c>
      <c r="B60" s="29">
        <v>49</v>
      </c>
      <c r="C60" s="30" t="s">
        <v>166</v>
      </c>
      <c r="D60" s="31" t="s">
        <v>121</v>
      </c>
      <c r="E60" s="32" t="s">
        <v>49</v>
      </c>
      <c r="F60" s="33" t="s">
        <v>58</v>
      </c>
      <c r="G60" s="34" t="s">
        <v>26</v>
      </c>
      <c r="H60" s="35">
        <v>2565</v>
      </c>
      <c r="I60" s="36">
        <v>930</v>
      </c>
      <c r="J60" s="37">
        <v>58</v>
      </c>
      <c r="K60" s="36">
        <v>837</v>
      </c>
      <c r="L60" s="37">
        <v>26</v>
      </c>
      <c r="M60" s="36">
        <v>798</v>
      </c>
      <c r="N60" s="37">
        <v>121</v>
      </c>
      <c r="O60" s="38">
        <f t="shared" si="7"/>
        <v>0.8579</v>
      </c>
      <c r="P60" s="39">
        <f t="shared" si="8"/>
        <v>0</v>
      </c>
      <c r="Q60" s="39">
        <f t="shared" si="9"/>
        <v>0</v>
      </c>
      <c r="R60" s="39">
        <f t="shared" si="10"/>
        <v>0</v>
      </c>
      <c r="S60" s="39">
        <f t="shared" si="11"/>
        <v>0</v>
      </c>
      <c r="T60" s="39">
        <f t="shared" si="12"/>
        <v>0</v>
      </c>
      <c r="U60" s="39">
        <f t="shared" si="13"/>
        <v>0</v>
      </c>
      <c r="AW60" s="38"/>
      <c r="AX60" s="39"/>
      <c r="AY60" s="39"/>
      <c r="AZ60" s="39"/>
      <c r="BA60" s="39"/>
      <c r="BB60" s="44"/>
      <c r="BC60" s="44"/>
      <c r="BD60" s="40"/>
      <c r="BE60" s="40"/>
      <c r="BF60" s="40"/>
      <c r="BG60" s="41"/>
      <c r="BH60" s="41"/>
      <c r="BI60" s="45"/>
      <c r="BJ60" s="43"/>
      <c r="BK60" s="45"/>
      <c r="BL60" s="43"/>
      <c r="BM60" s="45"/>
      <c r="BN60" s="43"/>
      <c r="BO60" s="45"/>
      <c r="BP60" s="43"/>
      <c r="BQ60" s="45"/>
      <c r="BR60" s="43"/>
      <c r="BS60" s="45"/>
      <c r="BT60" s="43"/>
      <c r="BU60" s="45"/>
      <c r="BV60" s="43"/>
      <c r="BW60" s="45"/>
      <c r="BX60" s="43"/>
      <c r="BY60" s="42"/>
      <c r="BZ60" s="43"/>
      <c r="CA60" s="42"/>
      <c r="CB60" s="43"/>
      <c r="CC60" s="42"/>
      <c r="CD60" s="43"/>
      <c r="CE60" s="42"/>
      <c r="CF60" s="43"/>
      <c r="CG60" s="42"/>
      <c r="CH60" s="43"/>
    </row>
    <row r="61" spans="1:86" ht="12.75" customHeight="1">
      <c r="A61" s="28" t="s">
        <v>167</v>
      </c>
      <c r="B61" s="29">
        <v>50</v>
      </c>
      <c r="C61" s="30" t="s">
        <v>168</v>
      </c>
      <c r="D61" s="31" t="s">
        <v>139</v>
      </c>
      <c r="E61" s="32" t="s">
        <v>4</v>
      </c>
      <c r="F61" s="33" t="s">
        <v>125</v>
      </c>
      <c r="G61" s="34" t="s">
        <v>26</v>
      </c>
      <c r="H61" s="35">
        <v>2557</v>
      </c>
      <c r="I61" s="36">
        <v>915</v>
      </c>
      <c r="J61" s="37">
        <v>69</v>
      </c>
      <c r="K61" s="36">
        <v>759</v>
      </c>
      <c r="L61" s="37">
        <v>66</v>
      </c>
      <c r="M61" s="36">
        <v>883</v>
      </c>
      <c r="N61" s="37">
        <v>39</v>
      </c>
      <c r="O61" s="38">
        <f t="shared" si="7"/>
        <v>0.8552</v>
      </c>
      <c r="P61" s="39">
        <f t="shared" si="8"/>
        <v>0</v>
      </c>
      <c r="Q61" s="39">
        <f t="shared" si="9"/>
        <v>0</v>
      </c>
      <c r="R61" s="39">
        <f t="shared" si="10"/>
        <v>0</v>
      </c>
      <c r="S61" s="39">
        <f t="shared" si="11"/>
        <v>0</v>
      </c>
      <c r="T61" s="39">
        <f t="shared" si="12"/>
        <v>0</v>
      </c>
      <c r="U61" s="39">
        <f t="shared" si="13"/>
        <v>0</v>
      </c>
      <c r="AW61" s="38"/>
      <c r="AX61" s="39"/>
      <c r="AY61" s="39"/>
      <c r="AZ61" s="39"/>
      <c r="BA61" s="39"/>
      <c r="BB61" s="44"/>
      <c r="BC61" s="44"/>
      <c r="BD61" s="40"/>
      <c r="BE61" s="40"/>
      <c r="BF61" s="40"/>
      <c r="BG61" s="41"/>
      <c r="BH61" s="41"/>
      <c r="BI61" s="45"/>
      <c r="BJ61" s="43"/>
      <c r="BK61" s="45"/>
      <c r="BL61" s="43"/>
      <c r="BM61" s="45"/>
      <c r="BN61" s="43"/>
      <c r="BO61" s="45"/>
      <c r="BP61" s="43"/>
      <c r="BQ61" s="45"/>
      <c r="BR61" s="43"/>
      <c r="BS61" s="45"/>
      <c r="BT61" s="43"/>
      <c r="BU61" s="45"/>
      <c r="BV61" s="43"/>
      <c r="BW61" s="45"/>
      <c r="BX61" s="43"/>
      <c r="BY61" s="42"/>
      <c r="BZ61" s="43"/>
      <c r="CA61" s="42"/>
      <c r="CB61" s="43"/>
      <c r="CC61" s="42"/>
      <c r="CD61" s="43"/>
      <c r="CE61" s="42"/>
      <c r="CF61" s="43"/>
      <c r="CG61" s="42"/>
      <c r="CH61" s="43"/>
    </row>
    <row r="62" spans="1:86" ht="12.75" customHeight="1">
      <c r="A62" s="28" t="s">
        <v>169</v>
      </c>
      <c r="B62" s="29">
        <v>51</v>
      </c>
      <c r="C62" s="30" t="s">
        <v>170</v>
      </c>
      <c r="D62" s="31" t="s">
        <v>121</v>
      </c>
      <c r="E62" s="32" t="s">
        <v>49</v>
      </c>
      <c r="F62" s="33" t="s">
        <v>118</v>
      </c>
      <c r="G62" s="34" t="s">
        <v>26</v>
      </c>
      <c r="H62" s="35">
        <v>2553</v>
      </c>
      <c r="I62" s="36">
        <v>907</v>
      </c>
      <c r="J62" s="37">
        <v>76</v>
      </c>
      <c r="K62" s="36">
        <v>799</v>
      </c>
      <c r="L62" s="37">
        <v>40</v>
      </c>
      <c r="M62" s="36">
        <v>847</v>
      </c>
      <c r="N62" s="37">
        <v>68</v>
      </c>
      <c r="O62" s="38">
        <f t="shared" si="7"/>
        <v>0.8538</v>
      </c>
      <c r="P62" s="39">
        <f t="shared" si="8"/>
        <v>0</v>
      </c>
      <c r="Q62" s="39">
        <f t="shared" si="9"/>
        <v>0</v>
      </c>
      <c r="R62" s="39">
        <f t="shared" si="10"/>
        <v>0</v>
      </c>
      <c r="S62" s="39">
        <f t="shared" si="11"/>
        <v>0</v>
      </c>
      <c r="T62" s="39">
        <f t="shared" si="12"/>
        <v>0</v>
      </c>
      <c r="U62" s="39">
        <f t="shared" si="13"/>
        <v>0</v>
      </c>
      <c r="AW62" s="38"/>
      <c r="AX62" s="39"/>
      <c r="AY62" s="39"/>
      <c r="AZ62" s="39"/>
      <c r="BA62" s="39"/>
      <c r="BB62" s="44"/>
      <c r="BC62" s="44"/>
      <c r="BD62" s="40"/>
      <c r="BE62" s="40"/>
      <c r="BF62" s="40"/>
      <c r="BG62" s="41"/>
      <c r="BH62" s="41"/>
      <c r="BI62" s="45"/>
      <c r="BJ62" s="43"/>
      <c r="BK62" s="45"/>
      <c r="BL62" s="43"/>
      <c r="BM62" s="45"/>
      <c r="BN62" s="43"/>
      <c r="BO62" s="45"/>
      <c r="BP62" s="43"/>
      <c r="BQ62" s="45"/>
      <c r="BR62" s="43"/>
      <c r="BS62" s="45"/>
      <c r="BT62" s="43"/>
      <c r="BU62" s="45"/>
      <c r="BV62" s="43"/>
      <c r="BW62" s="45"/>
      <c r="BX62" s="43"/>
      <c r="BY62" s="42"/>
      <c r="BZ62" s="43"/>
      <c r="CA62" s="42"/>
      <c r="CB62" s="43"/>
      <c r="CC62" s="42"/>
      <c r="CD62" s="43"/>
      <c r="CE62" s="42"/>
      <c r="CF62" s="43"/>
      <c r="CG62" s="42"/>
      <c r="CH62" s="43"/>
    </row>
    <row r="63" spans="1:86" ht="12.75" customHeight="1">
      <c r="A63" s="28" t="s">
        <v>171</v>
      </c>
      <c r="B63" s="29">
        <v>52</v>
      </c>
      <c r="C63" s="30" t="s">
        <v>172</v>
      </c>
      <c r="D63" s="31" t="s">
        <v>76</v>
      </c>
      <c r="E63" s="32" t="s">
        <v>4</v>
      </c>
      <c r="F63" s="33" t="s">
        <v>173</v>
      </c>
      <c r="G63" s="34" t="s">
        <v>174</v>
      </c>
      <c r="H63" s="35">
        <v>2550</v>
      </c>
      <c r="I63" s="36">
        <v>929</v>
      </c>
      <c r="J63" s="37">
        <v>59</v>
      </c>
      <c r="K63" s="36">
        <v>748</v>
      </c>
      <c r="L63" s="37">
        <v>76</v>
      </c>
      <c r="M63" s="36">
        <v>873</v>
      </c>
      <c r="N63" s="37">
        <v>46</v>
      </c>
      <c r="O63" s="38">
        <f t="shared" si="7"/>
        <v>0.8528</v>
      </c>
      <c r="P63" s="39">
        <f t="shared" si="8"/>
        <v>0</v>
      </c>
      <c r="Q63" s="39">
        <f t="shared" si="9"/>
        <v>0</v>
      </c>
      <c r="R63" s="39">
        <f t="shared" si="10"/>
        <v>0</v>
      </c>
      <c r="S63" s="39">
        <f t="shared" si="11"/>
        <v>0</v>
      </c>
      <c r="T63" s="39">
        <f t="shared" si="12"/>
        <v>0</v>
      </c>
      <c r="U63" s="39">
        <f t="shared" si="13"/>
        <v>0</v>
      </c>
      <c r="AW63" s="38"/>
      <c r="AX63" s="39"/>
      <c r="AY63" s="39"/>
      <c r="AZ63" s="39"/>
      <c r="BA63" s="39"/>
      <c r="BB63" s="44"/>
      <c r="BC63" s="44"/>
      <c r="BD63" s="40"/>
      <c r="BE63" s="40"/>
      <c r="BF63" s="40"/>
      <c r="BG63" s="41"/>
      <c r="BH63" s="41"/>
      <c r="BI63" s="45"/>
      <c r="BJ63" s="43"/>
      <c r="BK63" s="45"/>
      <c r="BL63" s="43"/>
      <c r="BM63" s="45"/>
      <c r="BN63" s="43"/>
      <c r="BO63" s="45"/>
      <c r="BP63" s="43"/>
      <c r="BQ63" s="45"/>
      <c r="BR63" s="43"/>
      <c r="BS63" s="45"/>
      <c r="BT63" s="43"/>
      <c r="BU63" s="45"/>
      <c r="BV63" s="43"/>
      <c r="BW63" s="45"/>
      <c r="BX63" s="43"/>
      <c r="BY63" s="42"/>
      <c r="BZ63" s="43"/>
      <c r="CA63" s="42"/>
      <c r="CB63" s="43"/>
      <c r="CC63" s="42"/>
      <c r="CD63" s="43"/>
      <c r="CE63" s="42"/>
      <c r="CF63" s="43"/>
      <c r="CG63" s="42"/>
      <c r="CH63" s="43"/>
    </row>
    <row r="64" spans="1:86" ht="12.75" customHeight="1">
      <c r="A64" s="28" t="s">
        <v>175</v>
      </c>
      <c r="B64" s="29">
        <v>53</v>
      </c>
      <c r="C64" s="30" t="s">
        <v>176</v>
      </c>
      <c r="D64" s="31" t="s">
        <v>139</v>
      </c>
      <c r="E64" s="32" t="s">
        <v>4</v>
      </c>
      <c r="F64" s="33" t="s">
        <v>71</v>
      </c>
      <c r="G64" s="34" t="s">
        <v>26</v>
      </c>
      <c r="H64" s="35">
        <v>2548</v>
      </c>
      <c r="I64" s="36">
        <v>965</v>
      </c>
      <c r="J64" s="37">
        <v>42</v>
      </c>
      <c r="K64" s="36">
        <v>740</v>
      </c>
      <c r="L64" s="37">
        <v>82</v>
      </c>
      <c r="M64" s="36">
        <v>843</v>
      </c>
      <c r="N64" s="37">
        <v>74</v>
      </c>
      <c r="O64" s="38">
        <f t="shared" si="7"/>
        <v>0.8522</v>
      </c>
      <c r="P64" s="39">
        <f t="shared" si="8"/>
        <v>0</v>
      </c>
      <c r="Q64" s="39">
        <f t="shared" si="9"/>
        <v>0</v>
      </c>
      <c r="R64" s="39">
        <f t="shared" si="10"/>
        <v>0</v>
      </c>
      <c r="S64" s="39">
        <f t="shared" si="11"/>
        <v>0</v>
      </c>
      <c r="T64" s="39">
        <f t="shared" si="12"/>
        <v>0</v>
      </c>
      <c r="U64" s="39">
        <f t="shared" si="13"/>
        <v>0</v>
      </c>
      <c r="AW64" s="38"/>
      <c r="AX64" s="39"/>
      <c r="AY64" s="39"/>
      <c r="AZ64" s="39"/>
      <c r="BA64" s="39"/>
      <c r="BB64" s="44"/>
      <c r="BC64" s="44"/>
      <c r="BD64" s="40"/>
      <c r="BE64" s="40"/>
      <c r="BF64" s="40"/>
      <c r="BG64" s="41"/>
      <c r="BH64" s="41"/>
      <c r="BI64" s="45"/>
      <c r="BJ64" s="43"/>
      <c r="BK64" s="45"/>
      <c r="BL64" s="43"/>
      <c r="BM64" s="45"/>
      <c r="BN64" s="43"/>
      <c r="BO64" s="45"/>
      <c r="BP64" s="43"/>
      <c r="BQ64" s="45"/>
      <c r="BR64" s="43"/>
      <c r="BS64" s="45"/>
      <c r="BT64" s="43"/>
      <c r="BU64" s="45"/>
      <c r="BV64" s="43"/>
      <c r="BW64" s="45"/>
      <c r="BX64" s="43"/>
      <c r="BY64" s="42"/>
      <c r="BZ64" s="43"/>
      <c r="CA64" s="42"/>
      <c r="CB64" s="43"/>
      <c r="CC64" s="42"/>
      <c r="CD64" s="43"/>
      <c r="CE64" s="42"/>
      <c r="CF64" s="43"/>
      <c r="CG64" s="42"/>
      <c r="CH64" s="43"/>
    </row>
    <row r="65" spans="1:86" ht="12.75" customHeight="1">
      <c r="A65" s="28" t="s">
        <v>177</v>
      </c>
      <c r="B65" s="29">
        <v>53</v>
      </c>
      <c r="C65" s="30" t="s">
        <v>178</v>
      </c>
      <c r="D65" s="31" t="s">
        <v>107</v>
      </c>
      <c r="E65" s="32" t="s">
        <v>41</v>
      </c>
      <c r="F65" s="33" t="s">
        <v>71</v>
      </c>
      <c r="G65" s="34" t="s">
        <v>26</v>
      </c>
      <c r="H65" s="35">
        <v>2548</v>
      </c>
      <c r="I65" s="36">
        <v>905</v>
      </c>
      <c r="J65" s="37">
        <v>78</v>
      </c>
      <c r="K65" s="36">
        <v>781</v>
      </c>
      <c r="L65" s="37">
        <v>50</v>
      </c>
      <c r="M65" s="36">
        <v>862</v>
      </c>
      <c r="N65" s="37">
        <v>57</v>
      </c>
      <c r="O65" s="38">
        <f t="shared" si="7"/>
        <v>0.8522</v>
      </c>
      <c r="P65" s="39">
        <f t="shared" si="8"/>
        <v>0</v>
      </c>
      <c r="Q65" s="39">
        <f t="shared" si="9"/>
        <v>0</v>
      </c>
      <c r="R65" s="39">
        <f t="shared" si="10"/>
        <v>0</v>
      </c>
      <c r="S65" s="39">
        <f t="shared" si="11"/>
        <v>0</v>
      </c>
      <c r="T65" s="39">
        <f t="shared" si="12"/>
        <v>0</v>
      </c>
      <c r="U65" s="39">
        <f t="shared" si="13"/>
        <v>0</v>
      </c>
      <c r="AW65" s="38"/>
      <c r="AX65" s="39"/>
      <c r="AY65" s="39"/>
      <c r="AZ65" s="39"/>
      <c r="BA65" s="39"/>
      <c r="BB65" s="44"/>
      <c r="BC65" s="44"/>
      <c r="BD65" s="40"/>
      <c r="BE65" s="40"/>
      <c r="BF65" s="40"/>
      <c r="BG65" s="41"/>
      <c r="BH65" s="41"/>
      <c r="BI65" s="45"/>
      <c r="BJ65" s="43"/>
      <c r="BK65" s="45"/>
      <c r="BL65" s="43"/>
      <c r="BM65" s="45"/>
      <c r="BN65" s="43"/>
      <c r="BO65" s="45"/>
      <c r="BP65" s="43"/>
      <c r="BQ65" s="45"/>
      <c r="BR65" s="43"/>
      <c r="BS65" s="45"/>
      <c r="BT65" s="43"/>
      <c r="BU65" s="45"/>
      <c r="BV65" s="43"/>
      <c r="BW65" s="45"/>
      <c r="BX65" s="43"/>
      <c r="BY65" s="42"/>
      <c r="BZ65" s="43"/>
      <c r="CA65" s="42"/>
      <c r="CB65" s="43"/>
      <c r="CC65" s="42"/>
      <c r="CD65" s="43"/>
      <c r="CE65" s="42"/>
      <c r="CF65" s="43"/>
      <c r="CG65" s="42"/>
      <c r="CH65" s="43"/>
    </row>
    <row r="66" spans="1:86" ht="12.75" customHeight="1">
      <c r="A66" s="28" t="s">
        <v>179</v>
      </c>
      <c r="B66" s="29">
        <v>55</v>
      </c>
      <c r="C66" s="30" t="s">
        <v>180</v>
      </c>
      <c r="D66" s="31" t="s">
        <v>107</v>
      </c>
      <c r="E66" s="32" t="s">
        <v>41</v>
      </c>
      <c r="F66" s="33" t="s">
        <v>77</v>
      </c>
      <c r="G66" s="34" t="s">
        <v>26</v>
      </c>
      <c r="H66" s="35">
        <v>2544</v>
      </c>
      <c r="I66" s="36">
        <v>966</v>
      </c>
      <c r="J66" s="37">
        <v>40</v>
      </c>
      <c r="K66" s="36">
        <v>697</v>
      </c>
      <c r="L66" s="37">
        <v>112</v>
      </c>
      <c r="M66" s="36">
        <v>881</v>
      </c>
      <c r="N66" s="37">
        <v>41</v>
      </c>
      <c r="O66" s="38">
        <f t="shared" si="7"/>
        <v>0.8508</v>
      </c>
      <c r="P66" s="39">
        <f t="shared" si="8"/>
        <v>0</v>
      </c>
      <c r="Q66" s="39">
        <f t="shared" si="9"/>
        <v>0</v>
      </c>
      <c r="R66" s="39">
        <f t="shared" si="10"/>
        <v>0</v>
      </c>
      <c r="S66" s="39">
        <f t="shared" si="11"/>
        <v>0</v>
      </c>
      <c r="T66" s="39">
        <f t="shared" si="12"/>
        <v>0</v>
      </c>
      <c r="U66" s="39">
        <f t="shared" si="13"/>
        <v>0</v>
      </c>
      <c r="AW66" s="38"/>
      <c r="AX66" s="39"/>
      <c r="AY66" s="39"/>
      <c r="AZ66" s="39"/>
      <c r="BA66" s="39"/>
      <c r="BB66" s="44"/>
      <c r="BC66" s="44"/>
      <c r="BD66" s="40"/>
      <c r="BE66" s="40"/>
      <c r="BF66" s="40"/>
      <c r="BG66" s="41"/>
      <c r="BH66" s="41"/>
      <c r="BI66" s="45"/>
      <c r="BJ66" s="43"/>
      <c r="BK66" s="45"/>
      <c r="BL66" s="43"/>
      <c r="BM66" s="45"/>
      <c r="BN66" s="43"/>
      <c r="BO66" s="45"/>
      <c r="BP66" s="43"/>
      <c r="BQ66" s="45"/>
      <c r="BR66" s="43"/>
      <c r="BS66" s="45"/>
      <c r="BT66" s="43"/>
      <c r="BU66" s="45"/>
      <c r="BV66" s="43"/>
      <c r="BW66" s="45"/>
      <c r="BX66" s="43"/>
      <c r="BY66" s="42"/>
      <c r="BZ66" s="43"/>
      <c r="CA66" s="42"/>
      <c r="CB66" s="43"/>
      <c r="CC66" s="42"/>
      <c r="CD66" s="43"/>
      <c r="CE66" s="42"/>
      <c r="CF66" s="43"/>
      <c r="CG66" s="42"/>
      <c r="CH66" s="43"/>
    </row>
    <row r="67" spans="1:86" ht="12.75" customHeight="1">
      <c r="A67" s="28" t="s">
        <v>181</v>
      </c>
      <c r="B67" s="29">
        <v>56</v>
      </c>
      <c r="C67" s="30" t="s">
        <v>182</v>
      </c>
      <c r="D67" s="31" t="s">
        <v>139</v>
      </c>
      <c r="E67" s="32" t="s">
        <v>41</v>
      </c>
      <c r="F67" s="33" t="s">
        <v>183</v>
      </c>
      <c r="G67" s="34" t="s">
        <v>31</v>
      </c>
      <c r="H67" s="35">
        <v>2539</v>
      </c>
      <c r="I67" s="36">
        <v>888</v>
      </c>
      <c r="J67" s="37">
        <v>97</v>
      </c>
      <c r="K67" s="36">
        <v>765</v>
      </c>
      <c r="L67" s="37">
        <v>60</v>
      </c>
      <c r="M67" s="36">
        <v>886</v>
      </c>
      <c r="N67" s="37">
        <v>38</v>
      </c>
      <c r="O67" s="38">
        <f t="shared" si="7"/>
        <v>0.8492</v>
      </c>
      <c r="P67" s="39">
        <f t="shared" si="8"/>
        <v>0</v>
      </c>
      <c r="Q67" s="39">
        <f t="shared" si="9"/>
        <v>0</v>
      </c>
      <c r="R67" s="39">
        <f t="shared" si="10"/>
        <v>0</v>
      </c>
      <c r="S67" s="39">
        <f t="shared" si="11"/>
        <v>0</v>
      </c>
      <c r="T67" s="39">
        <f t="shared" si="12"/>
        <v>0</v>
      </c>
      <c r="U67" s="39">
        <f t="shared" si="13"/>
        <v>0</v>
      </c>
      <c r="AW67" s="38"/>
      <c r="AX67" s="39"/>
      <c r="AY67" s="39"/>
      <c r="AZ67" s="39"/>
      <c r="BA67" s="39"/>
      <c r="BB67" s="44"/>
      <c r="BC67" s="44"/>
      <c r="BD67" s="40"/>
      <c r="BE67" s="40"/>
      <c r="BF67" s="40"/>
      <c r="BG67" s="41"/>
      <c r="BH67" s="41"/>
      <c r="BI67" s="45"/>
      <c r="BJ67" s="43"/>
      <c r="BK67" s="45"/>
      <c r="BL67" s="43"/>
      <c r="BM67" s="45"/>
      <c r="BN67" s="43"/>
      <c r="BO67" s="45"/>
      <c r="BP67" s="43"/>
      <c r="BQ67" s="45"/>
      <c r="BR67" s="43"/>
      <c r="BS67" s="45"/>
      <c r="BT67" s="43"/>
      <c r="BU67" s="45"/>
      <c r="BV67" s="43"/>
      <c r="BW67" s="45"/>
      <c r="BX67" s="43"/>
      <c r="BY67" s="42"/>
      <c r="BZ67" s="43"/>
      <c r="CA67" s="42"/>
      <c r="CB67" s="43"/>
      <c r="CC67" s="42"/>
      <c r="CD67" s="43"/>
      <c r="CE67" s="42"/>
      <c r="CF67" s="43"/>
      <c r="CG67" s="42"/>
      <c r="CH67" s="43"/>
    </row>
    <row r="68" spans="1:86" ht="12.75" customHeight="1">
      <c r="A68" s="28" t="s">
        <v>184</v>
      </c>
      <c r="B68" s="29">
        <v>57</v>
      </c>
      <c r="C68" s="30" t="s">
        <v>185</v>
      </c>
      <c r="D68" s="31" t="s">
        <v>76</v>
      </c>
      <c r="E68" s="32" t="s">
        <v>49</v>
      </c>
      <c r="F68" s="33" t="s">
        <v>64</v>
      </c>
      <c r="G68" s="34" t="s">
        <v>26</v>
      </c>
      <c r="H68" s="35">
        <v>2535</v>
      </c>
      <c r="I68" s="36">
        <v>898</v>
      </c>
      <c r="J68" s="37">
        <v>83</v>
      </c>
      <c r="K68" s="36">
        <v>726</v>
      </c>
      <c r="L68" s="37">
        <v>91</v>
      </c>
      <c r="M68" s="36">
        <v>911</v>
      </c>
      <c r="N68" s="37">
        <v>21</v>
      </c>
      <c r="O68" s="38">
        <f t="shared" si="7"/>
        <v>0.8478</v>
      </c>
      <c r="P68" s="39">
        <f t="shared" si="8"/>
        <v>0</v>
      </c>
      <c r="Q68" s="39">
        <f t="shared" si="9"/>
        <v>0</v>
      </c>
      <c r="R68" s="39">
        <f t="shared" si="10"/>
        <v>0</v>
      </c>
      <c r="S68" s="39">
        <f t="shared" si="11"/>
        <v>0</v>
      </c>
      <c r="T68" s="39">
        <f t="shared" si="12"/>
        <v>0</v>
      </c>
      <c r="U68" s="39">
        <f t="shared" si="13"/>
        <v>0</v>
      </c>
      <c r="AW68" s="38"/>
      <c r="AX68" s="39"/>
      <c r="AY68" s="39"/>
      <c r="AZ68" s="39"/>
      <c r="BA68" s="39"/>
      <c r="BB68" s="44"/>
      <c r="BC68" s="44"/>
      <c r="BD68" s="40"/>
      <c r="BE68" s="40"/>
      <c r="BF68" s="40"/>
      <c r="BG68" s="41"/>
      <c r="BH68" s="41"/>
      <c r="BI68" s="45"/>
      <c r="BJ68" s="43"/>
      <c r="BK68" s="45"/>
      <c r="BL68" s="43"/>
      <c r="BM68" s="45"/>
      <c r="BN68" s="43"/>
      <c r="BO68" s="45"/>
      <c r="BP68" s="43"/>
      <c r="BQ68" s="45"/>
      <c r="BR68" s="43"/>
      <c r="BS68" s="45"/>
      <c r="BT68" s="43"/>
      <c r="BU68" s="45"/>
      <c r="BV68" s="43"/>
      <c r="BW68" s="45"/>
      <c r="BX68" s="43"/>
      <c r="BY68" s="42"/>
      <c r="BZ68" s="43"/>
      <c r="CA68" s="42"/>
      <c r="CB68" s="43"/>
      <c r="CC68" s="42"/>
      <c r="CD68" s="43"/>
      <c r="CE68" s="42"/>
      <c r="CF68" s="43"/>
      <c r="CG68" s="42"/>
      <c r="CH68" s="43"/>
    </row>
    <row r="69" spans="1:86" ht="12.75" customHeight="1">
      <c r="A69" s="28" t="s">
        <v>186</v>
      </c>
      <c r="B69" s="29">
        <v>58</v>
      </c>
      <c r="C69" s="30" t="s">
        <v>187</v>
      </c>
      <c r="D69" s="31" t="s">
        <v>107</v>
      </c>
      <c r="E69" s="32" t="s">
        <v>49</v>
      </c>
      <c r="F69" s="33" t="s">
        <v>145</v>
      </c>
      <c r="G69" s="34" t="s">
        <v>31</v>
      </c>
      <c r="H69" s="35">
        <v>2528</v>
      </c>
      <c r="I69" s="36">
        <v>963</v>
      </c>
      <c r="J69" s="37">
        <v>43</v>
      </c>
      <c r="K69" s="36">
        <v>797</v>
      </c>
      <c r="L69" s="37">
        <v>42</v>
      </c>
      <c r="M69" s="36">
        <v>768</v>
      </c>
      <c r="N69" s="37">
        <v>136</v>
      </c>
      <c r="O69" s="38">
        <f t="shared" si="7"/>
        <v>0.8455</v>
      </c>
      <c r="P69" s="39">
        <f t="shared" si="8"/>
        <v>0</v>
      </c>
      <c r="Q69" s="39">
        <f t="shared" si="9"/>
        <v>0</v>
      </c>
      <c r="R69" s="39">
        <f t="shared" si="10"/>
        <v>0</v>
      </c>
      <c r="S69" s="39">
        <f t="shared" si="11"/>
        <v>0</v>
      </c>
      <c r="T69" s="39">
        <f t="shared" si="12"/>
        <v>0</v>
      </c>
      <c r="U69" s="39">
        <f t="shared" si="13"/>
        <v>0</v>
      </c>
      <c r="AW69" s="38"/>
      <c r="AX69" s="39"/>
      <c r="AY69" s="39"/>
      <c r="AZ69" s="39"/>
      <c r="BA69" s="39"/>
      <c r="BB69" s="44"/>
      <c r="BC69" s="44"/>
      <c r="BD69" s="40"/>
      <c r="BE69" s="40"/>
      <c r="BF69" s="40"/>
      <c r="BG69" s="41"/>
      <c r="BH69" s="41"/>
      <c r="BI69" s="45"/>
      <c r="BJ69" s="43"/>
      <c r="BK69" s="45"/>
      <c r="BL69" s="43"/>
      <c r="BM69" s="45"/>
      <c r="BN69" s="43"/>
      <c r="BO69" s="45"/>
      <c r="BP69" s="43"/>
      <c r="BQ69" s="45"/>
      <c r="BR69" s="43"/>
      <c r="BS69" s="45"/>
      <c r="BT69" s="43"/>
      <c r="BU69" s="45"/>
      <c r="BV69" s="43"/>
      <c r="BW69" s="45"/>
      <c r="BX69" s="43"/>
      <c r="BY69" s="42"/>
      <c r="BZ69" s="43"/>
      <c r="CA69" s="42"/>
      <c r="CB69" s="43"/>
      <c r="CC69" s="42"/>
      <c r="CD69" s="43"/>
      <c r="CE69" s="42"/>
      <c r="CF69" s="43"/>
      <c r="CG69" s="42"/>
      <c r="CH69" s="43"/>
    </row>
    <row r="70" spans="1:86" ht="12.75" customHeight="1">
      <c r="A70" s="28" t="s">
        <v>188</v>
      </c>
      <c r="B70" s="29">
        <v>59</v>
      </c>
      <c r="C70" s="30" t="s">
        <v>189</v>
      </c>
      <c r="D70" s="31" t="s">
        <v>139</v>
      </c>
      <c r="E70" s="32" t="s">
        <v>41</v>
      </c>
      <c r="F70" s="33" t="s">
        <v>190</v>
      </c>
      <c r="G70" s="34" t="s">
        <v>31</v>
      </c>
      <c r="H70" s="35">
        <v>2525</v>
      </c>
      <c r="I70" s="36">
        <v>892</v>
      </c>
      <c r="J70" s="37">
        <v>91</v>
      </c>
      <c r="K70" s="36">
        <v>789</v>
      </c>
      <c r="L70" s="37">
        <v>45</v>
      </c>
      <c r="M70" s="36">
        <v>844</v>
      </c>
      <c r="N70" s="37">
        <v>71</v>
      </c>
      <c r="O70" s="38">
        <f t="shared" si="7"/>
        <v>0.8445</v>
      </c>
      <c r="P70" s="39">
        <f t="shared" si="8"/>
        <v>0</v>
      </c>
      <c r="Q70" s="39">
        <f t="shared" si="9"/>
        <v>0</v>
      </c>
      <c r="R70" s="39">
        <f t="shared" si="10"/>
        <v>0</v>
      </c>
      <c r="S70" s="39">
        <f t="shared" si="11"/>
        <v>0</v>
      </c>
      <c r="T70" s="39">
        <f t="shared" si="12"/>
        <v>0</v>
      </c>
      <c r="U70" s="39">
        <f t="shared" si="13"/>
        <v>0</v>
      </c>
      <c r="AW70" s="38"/>
      <c r="AX70" s="39"/>
      <c r="AY70" s="39"/>
      <c r="AZ70" s="39"/>
      <c r="BA70" s="39"/>
      <c r="BB70" s="44"/>
      <c r="BC70" s="44"/>
      <c r="BD70" s="40"/>
      <c r="BE70" s="40"/>
      <c r="BF70" s="40"/>
      <c r="BG70" s="41"/>
      <c r="BH70" s="41"/>
      <c r="BI70" s="45"/>
      <c r="BJ70" s="43"/>
      <c r="BK70" s="45"/>
      <c r="BL70" s="43"/>
      <c r="BM70" s="45"/>
      <c r="BN70" s="43"/>
      <c r="BO70" s="45"/>
      <c r="BP70" s="43"/>
      <c r="BQ70" s="45"/>
      <c r="BR70" s="43"/>
      <c r="BS70" s="45"/>
      <c r="BT70" s="43"/>
      <c r="BU70" s="45"/>
      <c r="BV70" s="43"/>
      <c r="BW70" s="45"/>
      <c r="BX70" s="43"/>
      <c r="BY70" s="42"/>
      <c r="BZ70" s="43"/>
      <c r="CA70" s="42"/>
      <c r="CB70" s="43"/>
      <c r="CC70" s="42"/>
      <c r="CD70" s="43"/>
      <c r="CE70" s="42"/>
      <c r="CF70" s="43"/>
      <c r="CG70" s="42"/>
      <c r="CH70" s="43"/>
    </row>
    <row r="71" spans="1:86" ht="12.75" customHeight="1">
      <c r="A71" s="28" t="s">
        <v>191</v>
      </c>
      <c r="B71" s="29">
        <v>60</v>
      </c>
      <c r="C71" s="30" t="s">
        <v>192</v>
      </c>
      <c r="D71" s="31" t="s">
        <v>76</v>
      </c>
      <c r="E71" s="32" t="s">
        <v>49</v>
      </c>
      <c r="F71" s="33" t="s">
        <v>50</v>
      </c>
      <c r="G71" s="34" t="s">
        <v>31</v>
      </c>
      <c r="H71" s="35">
        <v>2520</v>
      </c>
      <c r="I71" s="36">
        <v>948</v>
      </c>
      <c r="J71" s="37">
        <v>49</v>
      </c>
      <c r="K71" s="36">
        <v>751</v>
      </c>
      <c r="L71" s="37">
        <v>71</v>
      </c>
      <c r="M71" s="36">
        <v>821</v>
      </c>
      <c r="N71" s="37">
        <v>97</v>
      </c>
      <c r="O71" s="38">
        <f t="shared" si="7"/>
        <v>0.8428</v>
      </c>
      <c r="P71" s="39">
        <f t="shared" si="8"/>
        <v>0</v>
      </c>
      <c r="Q71" s="39">
        <f t="shared" si="9"/>
        <v>0</v>
      </c>
      <c r="R71" s="39">
        <f t="shared" si="10"/>
        <v>0</v>
      </c>
      <c r="S71" s="39">
        <f t="shared" si="11"/>
        <v>0</v>
      </c>
      <c r="T71" s="39">
        <f t="shared" si="12"/>
        <v>0</v>
      </c>
      <c r="U71" s="39">
        <f t="shared" si="13"/>
        <v>0</v>
      </c>
      <c r="AW71" s="38"/>
      <c r="AX71" s="39"/>
      <c r="AY71" s="39"/>
      <c r="AZ71" s="39"/>
      <c r="BA71" s="39"/>
      <c r="BB71" s="44"/>
      <c r="BC71" s="44"/>
      <c r="BD71" s="40"/>
      <c r="BE71" s="40"/>
      <c r="BF71" s="40"/>
      <c r="BG71" s="41"/>
      <c r="BH71" s="41"/>
      <c r="BI71" s="45"/>
      <c r="BJ71" s="43"/>
      <c r="BK71" s="45"/>
      <c r="BL71" s="43"/>
      <c r="BM71" s="45"/>
      <c r="BN71" s="43"/>
      <c r="BO71" s="45"/>
      <c r="BP71" s="43"/>
      <c r="BQ71" s="45"/>
      <c r="BR71" s="43"/>
      <c r="BS71" s="45"/>
      <c r="BT71" s="43"/>
      <c r="BU71" s="45"/>
      <c r="BV71" s="43"/>
      <c r="BW71" s="45"/>
      <c r="BX71" s="43"/>
      <c r="BY71" s="42"/>
      <c r="BZ71" s="43"/>
      <c r="CA71" s="42"/>
      <c r="CB71" s="43"/>
      <c r="CC71" s="42"/>
      <c r="CD71" s="43"/>
      <c r="CE71" s="42"/>
      <c r="CF71" s="43"/>
      <c r="CG71" s="42"/>
      <c r="CH71" s="43"/>
    </row>
    <row r="72" spans="1:86" ht="12.75" customHeight="1">
      <c r="A72" s="28" t="s">
        <v>193</v>
      </c>
      <c r="B72" s="29">
        <v>61</v>
      </c>
      <c r="C72" s="30" t="s">
        <v>194</v>
      </c>
      <c r="D72" s="31" t="s">
        <v>139</v>
      </c>
      <c r="E72" s="32" t="s">
        <v>4</v>
      </c>
      <c r="F72" s="33" t="s">
        <v>195</v>
      </c>
      <c r="G72" s="34" t="s">
        <v>31</v>
      </c>
      <c r="H72" s="35">
        <v>2518</v>
      </c>
      <c r="I72" s="36">
        <v>913</v>
      </c>
      <c r="J72" s="37">
        <v>70</v>
      </c>
      <c r="K72" s="36">
        <v>760</v>
      </c>
      <c r="L72" s="37">
        <v>65</v>
      </c>
      <c r="M72" s="36">
        <v>845</v>
      </c>
      <c r="N72" s="37">
        <v>69</v>
      </c>
      <c r="O72" s="38">
        <f t="shared" si="7"/>
        <v>0.8421</v>
      </c>
      <c r="P72" s="39">
        <f t="shared" si="8"/>
        <v>0</v>
      </c>
      <c r="Q72" s="39">
        <f t="shared" si="9"/>
        <v>0</v>
      </c>
      <c r="R72" s="39">
        <f t="shared" si="10"/>
        <v>0</v>
      </c>
      <c r="S72" s="39">
        <f t="shared" si="11"/>
        <v>0</v>
      </c>
      <c r="T72" s="39">
        <f t="shared" si="12"/>
        <v>0</v>
      </c>
      <c r="U72" s="39">
        <f t="shared" si="13"/>
        <v>0</v>
      </c>
      <c r="AW72" s="38"/>
      <c r="AX72" s="39"/>
      <c r="AY72" s="39"/>
      <c r="AZ72" s="39"/>
      <c r="BA72" s="39"/>
      <c r="BB72" s="44"/>
      <c r="BC72" s="44"/>
      <c r="BD72" s="40"/>
      <c r="BE72" s="40"/>
      <c r="BF72" s="40"/>
      <c r="BG72" s="41"/>
      <c r="BH72" s="41"/>
      <c r="BI72" s="45"/>
      <c r="BJ72" s="43"/>
      <c r="BK72" s="45"/>
      <c r="BL72" s="43"/>
      <c r="BM72" s="45"/>
      <c r="BN72" s="43"/>
      <c r="BO72" s="45"/>
      <c r="BP72" s="43"/>
      <c r="BQ72" s="45"/>
      <c r="BR72" s="43"/>
      <c r="BS72" s="45"/>
      <c r="BT72" s="43"/>
      <c r="BU72" s="45"/>
      <c r="BV72" s="43"/>
      <c r="BW72" s="45"/>
      <c r="BX72" s="43"/>
      <c r="BY72" s="42"/>
      <c r="BZ72" s="43"/>
      <c r="CA72" s="42"/>
      <c r="CB72" s="43"/>
      <c r="CC72" s="42"/>
      <c r="CD72" s="43"/>
      <c r="CE72" s="42"/>
      <c r="CF72" s="43"/>
      <c r="CG72" s="42"/>
      <c r="CH72" s="43"/>
    </row>
    <row r="73" spans="1:86" ht="12.75" customHeight="1">
      <c r="A73" s="28" t="s">
        <v>196</v>
      </c>
      <c r="B73" s="29">
        <v>62</v>
      </c>
      <c r="C73" s="30" t="s">
        <v>197</v>
      </c>
      <c r="D73" s="31" t="s">
        <v>107</v>
      </c>
      <c r="E73" s="32" t="s">
        <v>49</v>
      </c>
      <c r="F73" s="33" t="s">
        <v>118</v>
      </c>
      <c r="G73" s="34" t="s">
        <v>26</v>
      </c>
      <c r="H73" s="35">
        <v>2517</v>
      </c>
      <c r="I73" s="36">
        <v>962</v>
      </c>
      <c r="J73" s="37">
        <v>45</v>
      </c>
      <c r="K73" s="36">
        <v>757</v>
      </c>
      <c r="L73" s="37">
        <v>68</v>
      </c>
      <c r="M73" s="36">
        <v>798</v>
      </c>
      <c r="N73" s="37">
        <v>121</v>
      </c>
      <c r="O73" s="38">
        <f t="shared" si="7"/>
        <v>0.8418</v>
      </c>
      <c r="P73" s="39">
        <f t="shared" si="8"/>
        <v>0</v>
      </c>
      <c r="Q73" s="39">
        <f t="shared" si="9"/>
        <v>0</v>
      </c>
      <c r="R73" s="39">
        <f t="shared" si="10"/>
        <v>0</v>
      </c>
      <c r="S73" s="39">
        <f t="shared" si="11"/>
        <v>0</v>
      </c>
      <c r="T73" s="39">
        <f t="shared" si="12"/>
        <v>0</v>
      </c>
      <c r="U73" s="39">
        <f t="shared" si="13"/>
        <v>0</v>
      </c>
      <c r="AW73" s="38"/>
      <c r="AX73" s="39"/>
      <c r="AY73" s="39"/>
      <c r="AZ73" s="39"/>
      <c r="BA73" s="39"/>
      <c r="BB73" s="44"/>
      <c r="BC73" s="44"/>
      <c r="BD73" s="40"/>
      <c r="BE73" s="40"/>
      <c r="BF73" s="40"/>
      <c r="BG73" s="41"/>
      <c r="BH73" s="41"/>
      <c r="BI73" s="45"/>
      <c r="BJ73" s="43"/>
      <c r="BK73" s="45"/>
      <c r="BL73" s="43"/>
      <c r="BM73" s="45"/>
      <c r="BN73" s="43"/>
      <c r="BO73" s="45"/>
      <c r="BP73" s="43"/>
      <c r="BQ73" s="45"/>
      <c r="BR73" s="43"/>
      <c r="BS73" s="45"/>
      <c r="BT73" s="43"/>
      <c r="BU73" s="45"/>
      <c r="BV73" s="43"/>
      <c r="BW73" s="45"/>
      <c r="BX73" s="43"/>
      <c r="BY73" s="42"/>
      <c r="BZ73" s="43"/>
      <c r="CA73" s="42"/>
      <c r="CB73" s="43"/>
      <c r="CC73" s="42"/>
      <c r="CD73" s="43"/>
      <c r="CE73" s="42"/>
      <c r="CF73" s="43"/>
      <c r="CG73" s="42"/>
      <c r="CH73" s="43"/>
    </row>
    <row r="74" spans="1:86" ht="12.75" customHeight="1">
      <c r="A74" s="28" t="s">
        <v>198</v>
      </c>
      <c r="B74" s="29">
        <v>63</v>
      </c>
      <c r="C74" s="30" t="s">
        <v>199</v>
      </c>
      <c r="D74" s="31" t="s">
        <v>107</v>
      </c>
      <c r="E74" s="32" t="s">
        <v>41</v>
      </c>
      <c r="F74" s="33" t="s">
        <v>200</v>
      </c>
      <c r="G74" s="34" t="s">
        <v>126</v>
      </c>
      <c r="H74" s="35">
        <v>2516</v>
      </c>
      <c r="I74" s="36">
        <v>912</v>
      </c>
      <c r="J74" s="37">
        <v>71</v>
      </c>
      <c r="K74" s="36">
        <v>787</v>
      </c>
      <c r="L74" s="37">
        <v>47</v>
      </c>
      <c r="M74" s="36">
        <v>817</v>
      </c>
      <c r="N74" s="37">
        <v>103</v>
      </c>
      <c r="O74" s="38">
        <f t="shared" si="7"/>
        <v>0.8415</v>
      </c>
      <c r="P74" s="39">
        <f t="shared" si="8"/>
        <v>0</v>
      </c>
      <c r="Q74" s="39">
        <f t="shared" si="9"/>
        <v>0</v>
      </c>
      <c r="R74" s="39">
        <f t="shared" si="10"/>
        <v>0</v>
      </c>
      <c r="S74" s="39">
        <f t="shared" si="11"/>
        <v>0</v>
      </c>
      <c r="T74" s="39">
        <f t="shared" si="12"/>
        <v>0</v>
      </c>
      <c r="U74" s="39">
        <f t="shared" si="13"/>
        <v>0</v>
      </c>
      <c r="AW74" s="38"/>
      <c r="AX74" s="39"/>
      <c r="AY74" s="39"/>
      <c r="AZ74" s="39"/>
      <c r="BA74" s="39"/>
      <c r="BB74" s="44"/>
      <c r="BC74" s="44"/>
      <c r="BD74" s="40"/>
      <c r="BE74" s="40"/>
      <c r="BF74" s="40"/>
      <c r="BG74" s="41"/>
      <c r="BH74" s="41"/>
      <c r="BI74" s="45"/>
      <c r="BJ74" s="43"/>
      <c r="BK74" s="45"/>
      <c r="BL74" s="43"/>
      <c r="BM74" s="45"/>
      <c r="BN74" s="43"/>
      <c r="BO74" s="45"/>
      <c r="BP74" s="43"/>
      <c r="BQ74" s="45"/>
      <c r="BR74" s="43"/>
      <c r="BS74" s="45"/>
      <c r="BT74" s="43"/>
      <c r="BU74" s="45"/>
      <c r="BV74" s="43"/>
      <c r="BW74" s="45"/>
      <c r="BX74" s="43"/>
      <c r="BY74" s="42"/>
      <c r="BZ74" s="43"/>
      <c r="CA74" s="42"/>
      <c r="CB74" s="43"/>
      <c r="CC74" s="42"/>
      <c r="CD74" s="43"/>
      <c r="CE74" s="42"/>
      <c r="CF74" s="43"/>
      <c r="CG74" s="42"/>
      <c r="CH74" s="43"/>
    </row>
    <row r="75" spans="1:86" ht="12.75" customHeight="1">
      <c r="A75" s="28" t="s">
        <v>201</v>
      </c>
      <c r="B75" s="29">
        <v>64</v>
      </c>
      <c r="C75" s="30" t="s">
        <v>202</v>
      </c>
      <c r="D75" s="31" t="s">
        <v>45</v>
      </c>
      <c r="E75" s="32" t="s">
        <v>4</v>
      </c>
      <c r="F75" s="33" t="s">
        <v>203</v>
      </c>
      <c r="G75" s="34" t="s">
        <v>126</v>
      </c>
      <c r="H75" s="35">
        <v>2510</v>
      </c>
      <c r="I75" s="36">
        <v>905</v>
      </c>
      <c r="J75" s="37">
        <v>78</v>
      </c>
      <c r="K75" s="36">
        <v>794</v>
      </c>
      <c r="L75" s="37">
        <v>43</v>
      </c>
      <c r="M75" s="36">
        <v>811</v>
      </c>
      <c r="N75" s="37">
        <v>108</v>
      </c>
      <c r="O75" s="38">
        <f t="shared" si="7"/>
        <v>0.8395</v>
      </c>
      <c r="P75" s="39">
        <f t="shared" si="8"/>
        <v>0</v>
      </c>
      <c r="Q75" s="39">
        <f t="shared" si="9"/>
        <v>0</v>
      </c>
      <c r="R75" s="39">
        <f t="shared" si="10"/>
        <v>0</v>
      </c>
      <c r="S75" s="39">
        <f t="shared" si="11"/>
        <v>0</v>
      </c>
      <c r="T75" s="39">
        <f t="shared" si="12"/>
        <v>0</v>
      </c>
      <c r="U75" s="39">
        <f t="shared" si="13"/>
        <v>0</v>
      </c>
      <c r="AW75" s="38"/>
      <c r="AX75" s="39"/>
      <c r="AY75" s="39"/>
      <c r="AZ75" s="39"/>
      <c r="BA75" s="39"/>
      <c r="BB75" s="44"/>
      <c r="BC75" s="44"/>
      <c r="BD75" s="40"/>
      <c r="BE75" s="40"/>
      <c r="BF75" s="40"/>
      <c r="BG75" s="41"/>
      <c r="BH75" s="41"/>
      <c r="BI75" s="45"/>
      <c r="BJ75" s="43"/>
      <c r="BK75" s="45"/>
      <c r="BL75" s="43"/>
      <c r="BM75" s="45"/>
      <c r="BN75" s="43"/>
      <c r="BO75" s="45"/>
      <c r="BP75" s="43"/>
      <c r="BQ75" s="45"/>
      <c r="BR75" s="43"/>
      <c r="BS75" s="45"/>
      <c r="BT75" s="43"/>
      <c r="BU75" s="45"/>
      <c r="BV75" s="43"/>
      <c r="BW75" s="45"/>
      <c r="BX75" s="43"/>
      <c r="BY75" s="42"/>
      <c r="BZ75" s="43"/>
      <c r="CA75" s="42"/>
      <c r="CB75" s="43"/>
      <c r="CC75" s="42"/>
      <c r="CD75" s="43"/>
      <c r="CE75" s="42"/>
      <c r="CF75" s="43"/>
      <c r="CG75" s="42"/>
      <c r="CH75" s="43"/>
    </row>
    <row r="76" spans="1:86" ht="12.75" customHeight="1">
      <c r="A76" s="28" t="s">
        <v>204</v>
      </c>
      <c r="B76" s="29">
        <v>65</v>
      </c>
      <c r="C76" s="30" t="s">
        <v>205</v>
      </c>
      <c r="D76" s="31" t="s">
        <v>135</v>
      </c>
      <c r="E76" s="32" t="s">
        <v>41</v>
      </c>
      <c r="F76" s="33" t="s">
        <v>71</v>
      </c>
      <c r="G76" s="34" t="s">
        <v>26</v>
      </c>
      <c r="H76" s="35">
        <v>2507</v>
      </c>
      <c r="I76" s="36">
        <v>945</v>
      </c>
      <c r="J76" s="37">
        <v>54</v>
      </c>
      <c r="K76" s="36">
        <v>764</v>
      </c>
      <c r="L76" s="37">
        <v>62</v>
      </c>
      <c r="M76" s="36">
        <v>798</v>
      </c>
      <c r="N76" s="37">
        <v>121</v>
      </c>
      <c r="O76" s="38">
        <f aca="true" t="shared" si="14" ref="O76:O107">ROUND(H76/$H$11,4)</f>
        <v>0.8385</v>
      </c>
      <c r="P76" s="39">
        <f aca="true" t="shared" si="15" ref="P76:P107">ROUND(calculPP1,4)</f>
        <v>0</v>
      </c>
      <c r="Q76" s="39">
        <f aca="true" t="shared" si="16" ref="Q76:Q107">ROUND(calculPP2,4)</f>
        <v>0</v>
      </c>
      <c r="R76" s="39">
        <f aca="true" t="shared" si="17" ref="R76:R107">ROUND(calculPP3,4)</f>
        <v>0</v>
      </c>
      <c r="S76" s="39">
        <f aca="true" t="shared" si="18" ref="S76:S107">ROUND(calculPP4,4)</f>
        <v>0</v>
      </c>
      <c r="T76" s="39">
        <f aca="true" t="shared" si="19" ref="T76:T107">ROUND(calculPP5,4)</f>
        <v>0</v>
      </c>
      <c r="U76" s="39">
        <f aca="true" t="shared" si="20" ref="U76:U107">ROUND(calculPP67,4)</f>
        <v>0</v>
      </c>
      <c r="AW76" s="38"/>
      <c r="AX76" s="39"/>
      <c r="AY76" s="39"/>
      <c r="AZ76" s="39"/>
      <c r="BA76" s="39"/>
      <c r="BB76" s="44"/>
      <c r="BC76" s="44"/>
      <c r="BD76" s="40"/>
      <c r="BE76" s="40"/>
      <c r="BF76" s="40"/>
      <c r="BG76" s="41"/>
      <c r="BH76" s="41"/>
      <c r="BI76" s="45"/>
      <c r="BJ76" s="43"/>
      <c r="BK76" s="45"/>
      <c r="BL76" s="43"/>
      <c r="BM76" s="45"/>
      <c r="BN76" s="43"/>
      <c r="BO76" s="45"/>
      <c r="BP76" s="43"/>
      <c r="BQ76" s="45"/>
      <c r="BR76" s="43"/>
      <c r="BS76" s="45"/>
      <c r="BT76" s="43"/>
      <c r="BU76" s="45"/>
      <c r="BV76" s="43"/>
      <c r="BW76" s="45"/>
      <c r="BX76" s="43"/>
      <c r="BY76" s="42"/>
      <c r="BZ76" s="43"/>
      <c r="CA76" s="42"/>
      <c r="CB76" s="43"/>
      <c r="CC76" s="42"/>
      <c r="CD76" s="43"/>
      <c r="CE76" s="42"/>
      <c r="CF76" s="43"/>
      <c r="CG76" s="42"/>
      <c r="CH76" s="43"/>
    </row>
    <row r="77" spans="1:86" ht="12.75" customHeight="1">
      <c r="A77" s="28" t="s">
        <v>206</v>
      </c>
      <c r="B77" s="29">
        <v>66</v>
      </c>
      <c r="C77" s="30" t="s">
        <v>207</v>
      </c>
      <c r="D77" s="31" t="s">
        <v>107</v>
      </c>
      <c r="E77" s="32" t="s">
        <v>49</v>
      </c>
      <c r="F77" s="33" t="s">
        <v>208</v>
      </c>
      <c r="G77" s="34" t="s">
        <v>31</v>
      </c>
      <c r="H77" s="35">
        <v>2501</v>
      </c>
      <c r="I77" s="36">
        <v>880</v>
      </c>
      <c r="J77" s="37">
        <v>103</v>
      </c>
      <c r="K77" s="36">
        <v>721</v>
      </c>
      <c r="L77" s="37">
        <v>95</v>
      </c>
      <c r="M77" s="36">
        <v>900</v>
      </c>
      <c r="N77" s="37">
        <v>24</v>
      </c>
      <c r="O77" s="38">
        <f t="shared" si="14"/>
        <v>0.8365</v>
      </c>
      <c r="P77" s="39">
        <f t="shared" si="15"/>
        <v>0</v>
      </c>
      <c r="Q77" s="39">
        <f t="shared" si="16"/>
        <v>0</v>
      </c>
      <c r="R77" s="39">
        <f t="shared" si="17"/>
        <v>0</v>
      </c>
      <c r="S77" s="39">
        <f t="shared" si="18"/>
        <v>0</v>
      </c>
      <c r="T77" s="39">
        <f t="shared" si="19"/>
        <v>0</v>
      </c>
      <c r="U77" s="39">
        <f t="shared" si="20"/>
        <v>0</v>
      </c>
      <c r="AW77" s="38"/>
      <c r="AX77" s="39"/>
      <c r="AY77" s="39"/>
      <c r="AZ77" s="39"/>
      <c r="BA77" s="39"/>
      <c r="BB77" s="44"/>
      <c r="BC77" s="44"/>
      <c r="BD77" s="40"/>
      <c r="BE77" s="40"/>
      <c r="BF77" s="40"/>
      <c r="BG77" s="41"/>
      <c r="BH77" s="41"/>
      <c r="BI77" s="45"/>
      <c r="BJ77" s="43"/>
      <c r="BK77" s="45"/>
      <c r="BL77" s="43"/>
      <c r="BM77" s="45"/>
      <c r="BN77" s="43"/>
      <c r="BO77" s="45"/>
      <c r="BP77" s="43"/>
      <c r="BQ77" s="45"/>
      <c r="BR77" s="43"/>
      <c r="BS77" s="45"/>
      <c r="BT77" s="43"/>
      <c r="BU77" s="45"/>
      <c r="BV77" s="43"/>
      <c r="BW77" s="45"/>
      <c r="BX77" s="43"/>
      <c r="BY77" s="42"/>
      <c r="BZ77" s="43"/>
      <c r="CA77" s="42"/>
      <c r="CB77" s="43"/>
      <c r="CC77" s="42"/>
      <c r="CD77" s="43"/>
      <c r="CE77" s="42"/>
      <c r="CF77" s="43"/>
      <c r="CG77" s="42"/>
      <c r="CH77" s="43"/>
    </row>
    <row r="78" spans="1:86" ht="12.75" customHeight="1">
      <c r="A78" s="28" t="s">
        <v>209</v>
      </c>
      <c r="B78" s="29">
        <v>66</v>
      </c>
      <c r="C78" s="30" t="s">
        <v>210</v>
      </c>
      <c r="D78" s="31" t="s">
        <v>107</v>
      </c>
      <c r="E78" s="32" t="s">
        <v>41</v>
      </c>
      <c r="F78" s="33" t="s">
        <v>132</v>
      </c>
      <c r="G78" s="34" t="s">
        <v>126</v>
      </c>
      <c r="H78" s="35">
        <v>2501</v>
      </c>
      <c r="I78" s="36">
        <v>883</v>
      </c>
      <c r="J78" s="37">
        <v>101</v>
      </c>
      <c r="K78" s="36">
        <v>761</v>
      </c>
      <c r="L78" s="37">
        <v>64</v>
      </c>
      <c r="M78" s="36">
        <v>857</v>
      </c>
      <c r="N78" s="37">
        <v>59</v>
      </c>
      <c r="O78" s="38">
        <f t="shared" si="14"/>
        <v>0.8365</v>
      </c>
      <c r="P78" s="39">
        <f t="shared" si="15"/>
        <v>0</v>
      </c>
      <c r="Q78" s="39">
        <f t="shared" si="16"/>
        <v>0</v>
      </c>
      <c r="R78" s="39">
        <f t="shared" si="17"/>
        <v>0</v>
      </c>
      <c r="S78" s="39">
        <f t="shared" si="18"/>
        <v>0</v>
      </c>
      <c r="T78" s="39">
        <f t="shared" si="19"/>
        <v>0</v>
      </c>
      <c r="U78" s="39">
        <f t="shared" si="20"/>
        <v>0</v>
      </c>
      <c r="AW78" s="38"/>
      <c r="AX78" s="39"/>
      <c r="AY78" s="39"/>
      <c r="AZ78" s="39"/>
      <c r="BA78" s="39"/>
      <c r="BB78" s="44"/>
      <c r="BC78" s="44"/>
      <c r="BD78" s="40"/>
      <c r="BE78" s="40"/>
      <c r="BF78" s="40"/>
      <c r="BG78" s="41"/>
      <c r="BH78" s="41"/>
      <c r="BI78" s="45"/>
      <c r="BJ78" s="43"/>
      <c r="BK78" s="45"/>
      <c r="BL78" s="43"/>
      <c r="BM78" s="45"/>
      <c r="BN78" s="43"/>
      <c r="BO78" s="45"/>
      <c r="BP78" s="43"/>
      <c r="BQ78" s="45"/>
      <c r="BR78" s="43"/>
      <c r="BS78" s="45"/>
      <c r="BT78" s="43"/>
      <c r="BU78" s="45"/>
      <c r="BV78" s="43"/>
      <c r="BW78" s="45"/>
      <c r="BX78" s="43"/>
      <c r="BY78" s="42"/>
      <c r="BZ78" s="43"/>
      <c r="CA78" s="42"/>
      <c r="CB78" s="43"/>
      <c r="CC78" s="42"/>
      <c r="CD78" s="43"/>
      <c r="CE78" s="42"/>
      <c r="CF78" s="43"/>
      <c r="CG78" s="42"/>
      <c r="CH78" s="43"/>
    </row>
    <row r="79" spans="1:86" ht="12.75" customHeight="1">
      <c r="A79" s="28" t="s">
        <v>211</v>
      </c>
      <c r="B79" s="29">
        <v>68</v>
      </c>
      <c r="C79" s="30" t="s">
        <v>212</v>
      </c>
      <c r="D79" s="31" t="s">
        <v>76</v>
      </c>
      <c r="E79" s="32" t="s">
        <v>49</v>
      </c>
      <c r="F79" s="33" t="s">
        <v>190</v>
      </c>
      <c r="G79" s="34" t="s">
        <v>31</v>
      </c>
      <c r="H79" s="35">
        <v>2495</v>
      </c>
      <c r="I79" s="36">
        <v>906</v>
      </c>
      <c r="J79" s="37">
        <v>77</v>
      </c>
      <c r="K79" s="36">
        <v>699</v>
      </c>
      <c r="L79" s="37">
        <v>110</v>
      </c>
      <c r="M79" s="36">
        <v>890</v>
      </c>
      <c r="N79" s="37">
        <v>32</v>
      </c>
      <c r="O79" s="38">
        <f t="shared" si="14"/>
        <v>0.8344</v>
      </c>
      <c r="P79" s="39">
        <f t="shared" si="15"/>
        <v>0</v>
      </c>
      <c r="Q79" s="39">
        <f t="shared" si="16"/>
        <v>0</v>
      </c>
      <c r="R79" s="39">
        <f t="shared" si="17"/>
        <v>0</v>
      </c>
      <c r="S79" s="39">
        <f t="shared" si="18"/>
        <v>0</v>
      </c>
      <c r="T79" s="39">
        <f t="shared" si="19"/>
        <v>0</v>
      </c>
      <c r="U79" s="39">
        <f t="shared" si="20"/>
        <v>0</v>
      </c>
      <c r="AW79" s="38"/>
      <c r="AX79" s="39"/>
      <c r="AY79" s="39"/>
      <c r="AZ79" s="39"/>
      <c r="BA79" s="39"/>
      <c r="BB79" s="44"/>
      <c r="BC79" s="44"/>
      <c r="BD79" s="40"/>
      <c r="BE79" s="40"/>
      <c r="BF79" s="40"/>
      <c r="BG79" s="41"/>
      <c r="BH79" s="41"/>
      <c r="BI79" s="45"/>
      <c r="BJ79" s="43"/>
      <c r="BK79" s="45"/>
      <c r="BL79" s="43"/>
      <c r="BM79" s="45"/>
      <c r="BN79" s="43"/>
      <c r="BO79" s="45"/>
      <c r="BP79" s="43"/>
      <c r="BQ79" s="45"/>
      <c r="BR79" s="43"/>
      <c r="BS79" s="45"/>
      <c r="BT79" s="43"/>
      <c r="BU79" s="45"/>
      <c r="BV79" s="43"/>
      <c r="BW79" s="45"/>
      <c r="BX79" s="43"/>
      <c r="BY79" s="42"/>
      <c r="BZ79" s="43"/>
      <c r="CA79" s="42"/>
      <c r="CB79" s="43"/>
      <c r="CC79" s="42"/>
      <c r="CD79" s="43"/>
      <c r="CE79" s="42"/>
      <c r="CF79" s="43"/>
      <c r="CG79" s="42"/>
      <c r="CH79" s="43"/>
    </row>
    <row r="80" spans="1:86" ht="12.75" customHeight="1">
      <c r="A80" s="28" t="s">
        <v>213</v>
      </c>
      <c r="B80" s="29">
        <v>69</v>
      </c>
      <c r="C80" s="30" t="s">
        <v>214</v>
      </c>
      <c r="D80" s="31" t="s">
        <v>121</v>
      </c>
      <c r="E80" s="32" t="s">
        <v>41</v>
      </c>
      <c r="F80" s="33" t="s">
        <v>37</v>
      </c>
      <c r="G80" s="34" t="s">
        <v>26</v>
      </c>
      <c r="H80" s="35">
        <v>2493</v>
      </c>
      <c r="I80" s="36">
        <v>894</v>
      </c>
      <c r="J80" s="37">
        <v>90</v>
      </c>
      <c r="K80" s="36">
        <v>763</v>
      </c>
      <c r="L80" s="37">
        <v>63</v>
      </c>
      <c r="M80" s="36">
        <v>836</v>
      </c>
      <c r="N80" s="37">
        <v>82</v>
      </c>
      <c r="O80" s="38">
        <f t="shared" si="14"/>
        <v>0.8338</v>
      </c>
      <c r="P80" s="39">
        <f t="shared" si="15"/>
        <v>0</v>
      </c>
      <c r="Q80" s="39">
        <f t="shared" si="16"/>
        <v>0</v>
      </c>
      <c r="R80" s="39">
        <f t="shared" si="17"/>
        <v>0</v>
      </c>
      <c r="S80" s="39">
        <f t="shared" si="18"/>
        <v>0</v>
      </c>
      <c r="T80" s="39">
        <f t="shared" si="19"/>
        <v>0</v>
      </c>
      <c r="U80" s="39">
        <f t="shared" si="20"/>
        <v>0</v>
      </c>
      <c r="AW80" s="38"/>
      <c r="AX80" s="39"/>
      <c r="AY80" s="39"/>
      <c r="AZ80" s="39"/>
      <c r="BA80" s="39"/>
      <c r="BB80" s="44"/>
      <c r="BC80" s="44"/>
      <c r="BD80" s="40"/>
      <c r="BE80" s="40"/>
      <c r="BF80" s="40"/>
      <c r="BG80" s="41"/>
      <c r="BH80" s="41"/>
      <c r="BI80" s="45"/>
      <c r="BJ80" s="43"/>
      <c r="BK80" s="45"/>
      <c r="BL80" s="43"/>
      <c r="BM80" s="45"/>
      <c r="BN80" s="43"/>
      <c r="BO80" s="45"/>
      <c r="BP80" s="43"/>
      <c r="BQ80" s="45"/>
      <c r="BR80" s="43"/>
      <c r="BS80" s="45"/>
      <c r="BT80" s="43"/>
      <c r="BU80" s="45"/>
      <c r="BV80" s="43"/>
      <c r="BW80" s="45"/>
      <c r="BX80" s="43"/>
      <c r="BY80" s="42"/>
      <c r="BZ80" s="43"/>
      <c r="CA80" s="42"/>
      <c r="CB80" s="43"/>
      <c r="CC80" s="42"/>
      <c r="CD80" s="43"/>
      <c r="CE80" s="42"/>
      <c r="CF80" s="43"/>
      <c r="CG80" s="42"/>
      <c r="CH80" s="43"/>
    </row>
    <row r="81" spans="1:86" ht="12.75" customHeight="1">
      <c r="A81" s="28" t="s">
        <v>215</v>
      </c>
      <c r="B81" s="29">
        <v>70</v>
      </c>
      <c r="C81" s="30" t="s">
        <v>216</v>
      </c>
      <c r="D81" s="31" t="s">
        <v>45</v>
      </c>
      <c r="E81" s="32" t="s">
        <v>4</v>
      </c>
      <c r="F81" s="33" t="s">
        <v>90</v>
      </c>
      <c r="G81" s="34" t="s">
        <v>26</v>
      </c>
      <c r="H81" s="35">
        <v>2492</v>
      </c>
      <c r="I81" s="36">
        <v>948</v>
      </c>
      <c r="J81" s="37">
        <v>49</v>
      </c>
      <c r="K81" s="36">
        <v>696</v>
      </c>
      <c r="L81" s="37">
        <v>113</v>
      </c>
      <c r="M81" s="36">
        <v>848</v>
      </c>
      <c r="N81" s="37">
        <v>66</v>
      </c>
      <c r="O81" s="38">
        <f t="shared" si="14"/>
        <v>0.8334</v>
      </c>
      <c r="P81" s="39">
        <f t="shared" si="15"/>
        <v>0</v>
      </c>
      <c r="Q81" s="39">
        <f t="shared" si="16"/>
        <v>0</v>
      </c>
      <c r="R81" s="39">
        <f t="shared" si="17"/>
        <v>0</v>
      </c>
      <c r="S81" s="39">
        <f t="shared" si="18"/>
        <v>0</v>
      </c>
      <c r="T81" s="39">
        <f t="shared" si="19"/>
        <v>0</v>
      </c>
      <c r="U81" s="39">
        <f t="shared" si="20"/>
        <v>0</v>
      </c>
      <c r="AW81" s="38"/>
      <c r="AX81" s="39"/>
      <c r="AY81" s="39"/>
      <c r="AZ81" s="39"/>
      <c r="BA81" s="39"/>
      <c r="BB81" s="44"/>
      <c r="BC81" s="44"/>
      <c r="BD81" s="40"/>
      <c r="BE81" s="40"/>
      <c r="BF81" s="40"/>
      <c r="BG81" s="41"/>
      <c r="BH81" s="41"/>
      <c r="BI81" s="45"/>
      <c r="BJ81" s="43"/>
      <c r="BK81" s="45"/>
      <c r="BL81" s="43"/>
      <c r="BM81" s="45"/>
      <c r="BN81" s="43"/>
      <c r="BO81" s="45"/>
      <c r="BP81" s="43"/>
      <c r="BQ81" s="45"/>
      <c r="BR81" s="43"/>
      <c r="BS81" s="45"/>
      <c r="BT81" s="43"/>
      <c r="BU81" s="45"/>
      <c r="BV81" s="43"/>
      <c r="BW81" s="45"/>
      <c r="BX81" s="43"/>
      <c r="BY81" s="42"/>
      <c r="BZ81" s="43"/>
      <c r="CA81" s="42"/>
      <c r="CB81" s="43"/>
      <c r="CC81" s="42"/>
      <c r="CD81" s="43"/>
      <c r="CE81" s="42"/>
      <c r="CF81" s="43"/>
      <c r="CG81" s="42"/>
      <c r="CH81" s="43"/>
    </row>
    <row r="82" spans="1:86" ht="12.75" customHeight="1">
      <c r="A82" s="28" t="s">
        <v>217</v>
      </c>
      <c r="B82" s="29">
        <v>70</v>
      </c>
      <c r="C82" s="30" t="s">
        <v>218</v>
      </c>
      <c r="D82" s="31" t="s">
        <v>139</v>
      </c>
      <c r="E82" s="32" t="s">
        <v>49</v>
      </c>
      <c r="F82" s="33" t="s">
        <v>118</v>
      </c>
      <c r="G82" s="34" t="s">
        <v>26</v>
      </c>
      <c r="H82" s="35">
        <v>2492</v>
      </c>
      <c r="I82" s="36">
        <v>920</v>
      </c>
      <c r="J82" s="37">
        <v>66</v>
      </c>
      <c r="K82" s="36">
        <v>750</v>
      </c>
      <c r="L82" s="37">
        <v>73</v>
      </c>
      <c r="M82" s="36">
        <v>822</v>
      </c>
      <c r="N82" s="37">
        <v>95</v>
      </c>
      <c r="O82" s="38">
        <f t="shared" si="14"/>
        <v>0.8334</v>
      </c>
      <c r="P82" s="39">
        <f t="shared" si="15"/>
        <v>0</v>
      </c>
      <c r="Q82" s="39">
        <f t="shared" si="16"/>
        <v>0</v>
      </c>
      <c r="R82" s="39">
        <f t="shared" si="17"/>
        <v>0</v>
      </c>
      <c r="S82" s="39">
        <f t="shared" si="18"/>
        <v>0</v>
      </c>
      <c r="T82" s="39">
        <f t="shared" si="19"/>
        <v>0</v>
      </c>
      <c r="U82" s="39">
        <f t="shared" si="20"/>
        <v>0</v>
      </c>
      <c r="AW82" s="38"/>
      <c r="AX82" s="39"/>
      <c r="AY82" s="39"/>
      <c r="AZ82" s="39"/>
      <c r="BA82" s="39"/>
      <c r="BB82" s="44"/>
      <c r="BC82" s="44"/>
      <c r="BD82" s="40"/>
      <c r="BE82" s="40"/>
      <c r="BF82" s="40"/>
      <c r="BG82" s="41"/>
      <c r="BH82" s="41"/>
      <c r="BI82" s="45"/>
      <c r="BJ82" s="43"/>
      <c r="BK82" s="45"/>
      <c r="BL82" s="43"/>
      <c r="BM82" s="45"/>
      <c r="BN82" s="43"/>
      <c r="BO82" s="45"/>
      <c r="BP82" s="43"/>
      <c r="BQ82" s="45"/>
      <c r="BR82" s="43"/>
      <c r="BS82" s="45"/>
      <c r="BT82" s="43"/>
      <c r="BU82" s="45"/>
      <c r="BV82" s="43"/>
      <c r="BW82" s="45"/>
      <c r="BX82" s="43"/>
      <c r="BY82" s="42"/>
      <c r="BZ82" s="43"/>
      <c r="CA82" s="42"/>
      <c r="CB82" s="43"/>
      <c r="CC82" s="42"/>
      <c r="CD82" s="43"/>
      <c r="CE82" s="42"/>
      <c r="CF82" s="43"/>
      <c r="CG82" s="42"/>
      <c r="CH82" s="43"/>
    </row>
    <row r="83" spans="1:86" ht="12.75" customHeight="1">
      <c r="A83" s="28" t="s">
        <v>219</v>
      </c>
      <c r="B83" s="29">
        <v>72</v>
      </c>
      <c r="C83" s="30" t="s">
        <v>220</v>
      </c>
      <c r="D83" s="31" t="s">
        <v>76</v>
      </c>
      <c r="E83" s="32" t="s">
        <v>41</v>
      </c>
      <c r="F83" s="33" t="s">
        <v>221</v>
      </c>
      <c r="G83" s="34" t="s">
        <v>26</v>
      </c>
      <c r="H83" s="35">
        <v>2489</v>
      </c>
      <c r="I83" s="36">
        <v>947</v>
      </c>
      <c r="J83" s="37">
        <v>52</v>
      </c>
      <c r="K83" s="36">
        <v>628</v>
      </c>
      <c r="L83" s="37">
        <v>156</v>
      </c>
      <c r="M83" s="36">
        <v>914</v>
      </c>
      <c r="N83" s="37">
        <v>18</v>
      </c>
      <c r="O83" s="38">
        <f t="shared" si="14"/>
        <v>0.8324</v>
      </c>
      <c r="P83" s="39">
        <f t="shared" si="15"/>
        <v>0</v>
      </c>
      <c r="Q83" s="39">
        <f t="shared" si="16"/>
        <v>0</v>
      </c>
      <c r="R83" s="39">
        <f t="shared" si="17"/>
        <v>0</v>
      </c>
      <c r="S83" s="39">
        <f t="shared" si="18"/>
        <v>0</v>
      </c>
      <c r="T83" s="39">
        <f t="shared" si="19"/>
        <v>0</v>
      </c>
      <c r="U83" s="39">
        <f t="shared" si="20"/>
        <v>0</v>
      </c>
      <c r="AW83" s="38"/>
      <c r="AX83" s="39"/>
      <c r="AY83" s="39"/>
      <c r="AZ83" s="39"/>
      <c r="BA83" s="39"/>
      <c r="BB83" s="44"/>
      <c r="BC83" s="44"/>
      <c r="BD83" s="40"/>
      <c r="BE83" s="40"/>
      <c r="BF83" s="40"/>
      <c r="BG83" s="41"/>
      <c r="BH83" s="41"/>
      <c r="BI83" s="45"/>
      <c r="BJ83" s="43"/>
      <c r="BK83" s="45"/>
      <c r="BL83" s="43"/>
      <c r="BM83" s="45"/>
      <c r="BN83" s="43"/>
      <c r="BO83" s="45"/>
      <c r="BP83" s="43"/>
      <c r="BQ83" s="45"/>
      <c r="BR83" s="43"/>
      <c r="BS83" s="45"/>
      <c r="BT83" s="43"/>
      <c r="BU83" s="45"/>
      <c r="BV83" s="43"/>
      <c r="BW83" s="45"/>
      <c r="BX83" s="43"/>
      <c r="BY83" s="42"/>
      <c r="BZ83" s="43"/>
      <c r="CA83" s="42"/>
      <c r="CB83" s="43"/>
      <c r="CC83" s="42"/>
      <c r="CD83" s="43"/>
      <c r="CE83" s="42"/>
      <c r="CF83" s="43"/>
      <c r="CG83" s="42"/>
      <c r="CH83" s="43"/>
    </row>
    <row r="84" spans="1:86" ht="12.75" customHeight="1">
      <c r="A84" s="28" t="s">
        <v>222</v>
      </c>
      <c r="B84" s="29">
        <v>73</v>
      </c>
      <c r="C84" s="30" t="s">
        <v>223</v>
      </c>
      <c r="D84" s="31" t="s">
        <v>139</v>
      </c>
      <c r="E84" s="32" t="s">
        <v>4</v>
      </c>
      <c r="F84" s="33" t="s">
        <v>159</v>
      </c>
      <c r="G84" s="34" t="s">
        <v>26</v>
      </c>
      <c r="H84" s="35">
        <v>2486</v>
      </c>
      <c r="I84" s="36">
        <v>990</v>
      </c>
      <c r="J84" s="37">
        <v>24</v>
      </c>
      <c r="K84" s="36">
        <v>751</v>
      </c>
      <c r="L84" s="37">
        <v>71</v>
      </c>
      <c r="M84" s="36">
        <v>745</v>
      </c>
      <c r="N84" s="37">
        <v>153</v>
      </c>
      <c r="O84" s="38">
        <f t="shared" si="14"/>
        <v>0.8314</v>
      </c>
      <c r="P84" s="39">
        <f t="shared" si="15"/>
        <v>0</v>
      </c>
      <c r="Q84" s="39">
        <f t="shared" si="16"/>
        <v>0</v>
      </c>
      <c r="R84" s="39">
        <f t="shared" si="17"/>
        <v>0</v>
      </c>
      <c r="S84" s="39">
        <f t="shared" si="18"/>
        <v>0</v>
      </c>
      <c r="T84" s="39">
        <f t="shared" si="19"/>
        <v>0</v>
      </c>
      <c r="U84" s="39">
        <f t="shared" si="20"/>
        <v>0</v>
      </c>
      <c r="AW84" s="38"/>
      <c r="AX84" s="39"/>
      <c r="AY84" s="39"/>
      <c r="AZ84" s="39"/>
      <c r="BA84" s="39"/>
      <c r="BB84" s="44"/>
      <c r="BC84" s="44"/>
      <c r="BD84" s="40"/>
      <c r="BE84" s="40"/>
      <c r="BF84" s="40"/>
      <c r="BG84" s="41"/>
      <c r="BH84" s="41"/>
      <c r="BI84" s="45"/>
      <c r="BJ84" s="43"/>
      <c r="BK84" s="45"/>
      <c r="BL84" s="43"/>
      <c r="BM84" s="45"/>
      <c r="BN84" s="43"/>
      <c r="BO84" s="45"/>
      <c r="BP84" s="43"/>
      <c r="BQ84" s="45"/>
      <c r="BR84" s="43"/>
      <c r="BS84" s="45"/>
      <c r="BT84" s="43"/>
      <c r="BU84" s="45"/>
      <c r="BV84" s="43"/>
      <c r="BW84" s="45"/>
      <c r="BX84" s="43"/>
      <c r="BY84" s="42"/>
      <c r="BZ84" s="43"/>
      <c r="CA84" s="42"/>
      <c r="CB84" s="43"/>
      <c r="CC84" s="42"/>
      <c r="CD84" s="43"/>
      <c r="CE84" s="42"/>
      <c r="CF84" s="43"/>
      <c r="CG84" s="42"/>
      <c r="CH84" s="43"/>
    </row>
    <row r="85" spans="1:86" ht="12.75" customHeight="1">
      <c r="A85" s="28" t="s">
        <v>224</v>
      </c>
      <c r="B85" s="29">
        <v>74</v>
      </c>
      <c r="C85" s="30" t="s">
        <v>225</v>
      </c>
      <c r="D85" s="31" t="s">
        <v>121</v>
      </c>
      <c r="E85" s="32" t="s">
        <v>4</v>
      </c>
      <c r="F85" s="33" t="s">
        <v>159</v>
      </c>
      <c r="G85" s="34" t="s">
        <v>26</v>
      </c>
      <c r="H85" s="35">
        <v>2483</v>
      </c>
      <c r="I85" s="36">
        <v>892</v>
      </c>
      <c r="J85" s="37">
        <v>91</v>
      </c>
      <c r="K85" s="36">
        <v>720</v>
      </c>
      <c r="L85" s="37">
        <v>97</v>
      </c>
      <c r="M85" s="36">
        <v>871</v>
      </c>
      <c r="N85" s="37">
        <v>48</v>
      </c>
      <c r="O85" s="38">
        <f t="shared" si="14"/>
        <v>0.8304</v>
      </c>
      <c r="P85" s="39">
        <f t="shared" si="15"/>
        <v>0</v>
      </c>
      <c r="Q85" s="39">
        <f t="shared" si="16"/>
        <v>0</v>
      </c>
      <c r="R85" s="39">
        <f t="shared" si="17"/>
        <v>0</v>
      </c>
      <c r="S85" s="39">
        <f t="shared" si="18"/>
        <v>0</v>
      </c>
      <c r="T85" s="39">
        <f t="shared" si="19"/>
        <v>0</v>
      </c>
      <c r="U85" s="39">
        <f t="shared" si="20"/>
        <v>0</v>
      </c>
      <c r="AW85" s="38"/>
      <c r="AX85" s="39"/>
      <c r="AY85" s="39"/>
      <c r="AZ85" s="39"/>
      <c r="BA85" s="39"/>
      <c r="BB85" s="44"/>
      <c r="BC85" s="44"/>
      <c r="BD85" s="40"/>
      <c r="BE85" s="40"/>
      <c r="BF85" s="40"/>
      <c r="BG85" s="41"/>
      <c r="BH85" s="41"/>
      <c r="BI85" s="45"/>
      <c r="BJ85" s="43"/>
      <c r="BK85" s="45"/>
      <c r="BL85" s="43"/>
      <c r="BM85" s="45"/>
      <c r="BN85" s="43"/>
      <c r="BO85" s="45"/>
      <c r="BP85" s="43"/>
      <c r="BQ85" s="45"/>
      <c r="BR85" s="43"/>
      <c r="BS85" s="45"/>
      <c r="BT85" s="43"/>
      <c r="BU85" s="45"/>
      <c r="BV85" s="43"/>
      <c r="BW85" s="45"/>
      <c r="BX85" s="43"/>
      <c r="BY85" s="42"/>
      <c r="BZ85" s="43"/>
      <c r="CA85" s="42"/>
      <c r="CB85" s="43"/>
      <c r="CC85" s="42"/>
      <c r="CD85" s="43"/>
      <c r="CE85" s="42"/>
      <c r="CF85" s="43"/>
      <c r="CG85" s="42"/>
      <c r="CH85" s="43"/>
    </row>
    <row r="86" spans="1:86" ht="12.75" customHeight="1">
      <c r="A86" s="28" t="s">
        <v>226</v>
      </c>
      <c r="B86" s="29">
        <v>75</v>
      </c>
      <c r="C86" s="30" t="s">
        <v>227</v>
      </c>
      <c r="D86" s="31" t="s">
        <v>228</v>
      </c>
      <c r="E86" s="32" t="s">
        <v>41</v>
      </c>
      <c r="F86" s="33" t="s">
        <v>229</v>
      </c>
      <c r="G86" s="34" t="s">
        <v>31</v>
      </c>
      <c r="H86" s="35">
        <v>2475</v>
      </c>
      <c r="I86" s="36">
        <v>976</v>
      </c>
      <c r="J86" s="37">
        <v>35</v>
      </c>
      <c r="K86" s="36">
        <v>630</v>
      </c>
      <c r="L86" s="37">
        <v>154</v>
      </c>
      <c r="M86" s="36">
        <v>869</v>
      </c>
      <c r="N86" s="37">
        <v>50</v>
      </c>
      <c r="O86" s="38">
        <f t="shared" si="14"/>
        <v>0.8278</v>
      </c>
      <c r="P86" s="39">
        <f t="shared" si="15"/>
        <v>0</v>
      </c>
      <c r="Q86" s="39">
        <f t="shared" si="16"/>
        <v>0</v>
      </c>
      <c r="R86" s="39">
        <f t="shared" si="17"/>
        <v>0</v>
      </c>
      <c r="S86" s="39">
        <f t="shared" si="18"/>
        <v>0</v>
      </c>
      <c r="T86" s="39">
        <f t="shared" si="19"/>
        <v>0</v>
      </c>
      <c r="U86" s="39">
        <f t="shared" si="20"/>
        <v>0</v>
      </c>
      <c r="AW86" s="38"/>
      <c r="AX86" s="39"/>
      <c r="AY86" s="39"/>
      <c r="AZ86" s="39"/>
      <c r="BA86" s="39"/>
      <c r="BB86" s="44"/>
      <c r="BC86" s="44"/>
      <c r="BD86" s="40"/>
      <c r="BE86" s="40"/>
      <c r="BF86" s="40"/>
      <c r="BG86" s="41"/>
      <c r="BH86" s="41"/>
      <c r="BI86" s="45"/>
      <c r="BJ86" s="43"/>
      <c r="BK86" s="45"/>
      <c r="BL86" s="43"/>
      <c r="BM86" s="45"/>
      <c r="BN86" s="43"/>
      <c r="BO86" s="45"/>
      <c r="BP86" s="43"/>
      <c r="BQ86" s="45"/>
      <c r="BR86" s="43"/>
      <c r="BS86" s="45"/>
      <c r="BT86" s="43"/>
      <c r="BU86" s="45"/>
      <c r="BV86" s="43"/>
      <c r="BW86" s="45"/>
      <c r="BX86" s="43"/>
      <c r="BY86" s="42"/>
      <c r="BZ86" s="43"/>
      <c r="CA86" s="42"/>
      <c r="CB86" s="43"/>
      <c r="CC86" s="42"/>
      <c r="CD86" s="43"/>
      <c r="CE86" s="42"/>
      <c r="CF86" s="43"/>
      <c r="CG86" s="42"/>
      <c r="CH86" s="43"/>
    </row>
    <row r="87" spans="1:86" ht="12.75" customHeight="1">
      <c r="A87" s="28" t="s">
        <v>230</v>
      </c>
      <c r="B87" s="29">
        <v>76</v>
      </c>
      <c r="C87" s="30" t="s">
        <v>231</v>
      </c>
      <c r="D87" s="31" t="s">
        <v>107</v>
      </c>
      <c r="E87" s="32" t="s">
        <v>49</v>
      </c>
      <c r="F87" s="33" t="s">
        <v>232</v>
      </c>
      <c r="G87" s="34" t="s">
        <v>31</v>
      </c>
      <c r="H87" s="35">
        <v>2473</v>
      </c>
      <c r="I87" s="36">
        <v>868</v>
      </c>
      <c r="J87" s="37">
        <v>120</v>
      </c>
      <c r="K87" s="36">
        <v>765</v>
      </c>
      <c r="L87" s="37">
        <v>60</v>
      </c>
      <c r="M87" s="36">
        <v>840</v>
      </c>
      <c r="N87" s="37">
        <v>79</v>
      </c>
      <c r="O87" s="38">
        <f t="shared" si="14"/>
        <v>0.8271</v>
      </c>
      <c r="P87" s="39">
        <f t="shared" si="15"/>
        <v>0</v>
      </c>
      <c r="Q87" s="39">
        <f t="shared" si="16"/>
        <v>0</v>
      </c>
      <c r="R87" s="39">
        <f t="shared" si="17"/>
        <v>0</v>
      </c>
      <c r="S87" s="39">
        <f t="shared" si="18"/>
        <v>0</v>
      </c>
      <c r="T87" s="39">
        <f t="shared" si="19"/>
        <v>0</v>
      </c>
      <c r="U87" s="39">
        <f t="shared" si="20"/>
        <v>0</v>
      </c>
      <c r="AW87" s="38"/>
      <c r="AX87" s="39"/>
      <c r="AY87" s="39"/>
      <c r="AZ87" s="39"/>
      <c r="BA87" s="39"/>
      <c r="BB87" s="44"/>
      <c r="BC87" s="44"/>
      <c r="BD87" s="40"/>
      <c r="BE87" s="40"/>
      <c r="BF87" s="40"/>
      <c r="BG87" s="41"/>
      <c r="BH87" s="41"/>
      <c r="BI87" s="45"/>
      <c r="BJ87" s="43"/>
      <c r="BK87" s="45"/>
      <c r="BL87" s="43"/>
      <c r="BM87" s="45"/>
      <c r="BN87" s="43"/>
      <c r="BO87" s="45"/>
      <c r="BP87" s="43"/>
      <c r="BQ87" s="45"/>
      <c r="BR87" s="43"/>
      <c r="BS87" s="45"/>
      <c r="BT87" s="43"/>
      <c r="BU87" s="45"/>
      <c r="BV87" s="43"/>
      <c r="BW87" s="45"/>
      <c r="BX87" s="43"/>
      <c r="BY87" s="42"/>
      <c r="BZ87" s="43"/>
      <c r="CA87" s="42"/>
      <c r="CB87" s="43"/>
      <c r="CC87" s="42"/>
      <c r="CD87" s="43"/>
      <c r="CE87" s="42"/>
      <c r="CF87" s="43"/>
      <c r="CG87" s="42"/>
      <c r="CH87" s="43"/>
    </row>
    <row r="88" spans="1:86" ht="12.75" customHeight="1">
      <c r="A88" s="28" t="s">
        <v>233</v>
      </c>
      <c r="B88" s="29">
        <v>77</v>
      </c>
      <c r="C88" s="30" t="s">
        <v>234</v>
      </c>
      <c r="D88" s="31" t="s">
        <v>76</v>
      </c>
      <c r="E88" s="32" t="s">
        <v>41</v>
      </c>
      <c r="F88" s="33" t="s">
        <v>125</v>
      </c>
      <c r="G88" s="34" t="s">
        <v>126</v>
      </c>
      <c r="H88" s="35">
        <v>2470</v>
      </c>
      <c r="I88" s="36">
        <v>925</v>
      </c>
      <c r="J88" s="37">
        <v>62</v>
      </c>
      <c r="K88" s="36">
        <v>670</v>
      </c>
      <c r="L88" s="37">
        <v>128</v>
      </c>
      <c r="M88" s="36">
        <v>875</v>
      </c>
      <c r="N88" s="37">
        <v>45</v>
      </c>
      <c r="O88" s="38">
        <f t="shared" si="14"/>
        <v>0.8261</v>
      </c>
      <c r="P88" s="39">
        <f t="shared" si="15"/>
        <v>0</v>
      </c>
      <c r="Q88" s="39">
        <f t="shared" si="16"/>
        <v>0</v>
      </c>
      <c r="R88" s="39">
        <f t="shared" si="17"/>
        <v>0</v>
      </c>
      <c r="S88" s="39">
        <f t="shared" si="18"/>
        <v>0</v>
      </c>
      <c r="T88" s="39">
        <f t="shared" si="19"/>
        <v>0</v>
      </c>
      <c r="U88" s="39">
        <f t="shared" si="20"/>
        <v>0</v>
      </c>
      <c r="AW88" s="38"/>
      <c r="AX88" s="39"/>
      <c r="AY88" s="39"/>
      <c r="AZ88" s="39"/>
      <c r="BA88" s="39"/>
      <c r="BB88" s="44"/>
      <c r="BC88" s="44"/>
      <c r="BD88" s="40"/>
      <c r="BE88" s="40"/>
      <c r="BF88" s="40"/>
      <c r="BG88" s="41"/>
      <c r="BH88" s="41"/>
      <c r="BI88" s="45"/>
      <c r="BJ88" s="43"/>
      <c r="BK88" s="45"/>
      <c r="BL88" s="43"/>
      <c r="BM88" s="45"/>
      <c r="BN88" s="43"/>
      <c r="BO88" s="45"/>
      <c r="BP88" s="43"/>
      <c r="BQ88" s="45"/>
      <c r="BR88" s="43"/>
      <c r="BS88" s="45"/>
      <c r="BT88" s="43"/>
      <c r="BU88" s="45"/>
      <c r="BV88" s="43"/>
      <c r="BW88" s="45"/>
      <c r="BX88" s="43"/>
      <c r="BY88" s="42"/>
      <c r="BZ88" s="43"/>
      <c r="CA88" s="42"/>
      <c r="CB88" s="43"/>
      <c r="CC88" s="42"/>
      <c r="CD88" s="43"/>
      <c r="CE88" s="42"/>
      <c r="CF88" s="43"/>
      <c r="CG88" s="42"/>
      <c r="CH88" s="43"/>
    </row>
    <row r="89" spans="1:86" ht="12.75" customHeight="1">
      <c r="A89" s="28" t="s">
        <v>235</v>
      </c>
      <c r="B89" s="29">
        <v>78</v>
      </c>
      <c r="C89" s="30" t="s">
        <v>236</v>
      </c>
      <c r="D89" s="31" t="s">
        <v>107</v>
      </c>
      <c r="E89" s="32" t="s">
        <v>41</v>
      </c>
      <c r="F89" s="33" t="s">
        <v>200</v>
      </c>
      <c r="G89" s="34" t="s">
        <v>126</v>
      </c>
      <c r="H89" s="35">
        <v>2468</v>
      </c>
      <c r="I89" s="36">
        <v>896</v>
      </c>
      <c r="J89" s="37">
        <v>86</v>
      </c>
      <c r="K89" s="36">
        <v>740</v>
      </c>
      <c r="L89" s="37">
        <v>82</v>
      </c>
      <c r="M89" s="36">
        <v>832</v>
      </c>
      <c r="N89" s="37">
        <v>87</v>
      </c>
      <c r="O89" s="38">
        <f t="shared" si="14"/>
        <v>0.8254</v>
      </c>
      <c r="P89" s="39">
        <f t="shared" si="15"/>
        <v>0</v>
      </c>
      <c r="Q89" s="39">
        <f t="shared" si="16"/>
        <v>0</v>
      </c>
      <c r="R89" s="39">
        <f t="shared" si="17"/>
        <v>0</v>
      </c>
      <c r="S89" s="39">
        <f t="shared" si="18"/>
        <v>0</v>
      </c>
      <c r="T89" s="39">
        <f t="shared" si="19"/>
        <v>0</v>
      </c>
      <c r="U89" s="39">
        <f t="shared" si="20"/>
        <v>0</v>
      </c>
      <c r="AW89" s="38"/>
      <c r="AX89" s="39"/>
      <c r="AY89" s="39"/>
      <c r="AZ89" s="39"/>
      <c r="BA89" s="39"/>
      <c r="BB89" s="44"/>
      <c r="BC89" s="44"/>
      <c r="BD89" s="40"/>
      <c r="BE89" s="40"/>
      <c r="BF89" s="40"/>
      <c r="BG89" s="41"/>
      <c r="BH89" s="41"/>
      <c r="BI89" s="45"/>
      <c r="BJ89" s="43"/>
      <c r="BK89" s="45"/>
      <c r="BL89" s="43"/>
      <c r="BM89" s="45"/>
      <c r="BN89" s="43"/>
      <c r="BO89" s="45"/>
      <c r="BP89" s="43"/>
      <c r="BQ89" s="45"/>
      <c r="BR89" s="43"/>
      <c r="BS89" s="45"/>
      <c r="BT89" s="43"/>
      <c r="BU89" s="45"/>
      <c r="BV89" s="43"/>
      <c r="BW89" s="45"/>
      <c r="BX89" s="43"/>
      <c r="BY89" s="42"/>
      <c r="BZ89" s="43"/>
      <c r="CA89" s="42"/>
      <c r="CB89" s="43"/>
      <c r="CC89" s="42"/>
      <c r="CD89" s="43"/>
      <c r="CE89" s="42"/>
      <c r="CF89" s="43"/>
      <c r="CG89" s="42"/>
      <c r="CH89" s="43"/>
    </row>
    <row r="90" spans="1:86" ht="12.75" customHeight="1">
      <c r="A90" s="28" t="s">
        <v>237</v>
      </c>
      <c r="B90" s="29">
        <v>78</v>
      </c>
      <c r="C90" s="30" t="s">
        <v>238</v>
      </c>
      <c r="D90" s="31" t="s">
        <v>121</v>
      </c>
      <c r="E90" s="32" t="s">
        <v>4</v>
      </c>
      <c r="F90" s="33" t="s">
        <v>239</v>
      </c>
      <c r="G90" s="34" t="s">
        <v>126</v>
      </c>
      <c r="H90" s="35">
        <v>2468</v>
      </c>
      <c r="I90" s="36">
        <v>885</v>
      </c>
      <c r="J90" s="37">
        <v>99</v>
      </c>
      <c r="K90" s="36">
        <v>718</v>
      </c>
      <c r="L90" s="37">
        <v>98</v>
      </c>
      <c r="M90" s="36">
        <v>865</v>
      </c>
      <c r="N90" s="37">
        <v>53</v>
      </c>
      <c r="O90" s="38">
        <f t="shared" si="14"/>
        <v>0.8254</v>
      </c>
      <c r="P90" s="39">
        <f t="shared" si="15"/>
        <v>0</v>
      </c>
      <c r="Q90" s="39">
        <f t="shared" si="16"/>
        <v>0</v>
      </c>
      <c r="R90" s="39">
        <f t="shared" si="17"/>
        <v>0</v>
      </c>
      <c r="S90" s="39">
        <f t="shared" si="18"/>
        <v>0</v>
      </c>
      <c r="T90" s="39">
        <f t="shared" si="19"/>
        <v>0</v>
      </c>
      <c r="U90" s="39">
        <f t="shared" si="20"/>
        <v>0</v>
      </c>
      <c r="AW90" s="38"/>
      <c r="AX90" s="39"/>
      <c r="AY90" s="39"/>
      <c r="AZ90" s="39"/>
      <c r="BA90" s="39"/>
      <c r="BB90" s="44"/>
      <c r="BC90" s="44"/>
      <c r="BD90" s="40"/>
      <c r="BE90" s="40"/>
      <c r="BF90" s="40"/>
      <c r="BG90" s="41"/>
      <c r="BH90" s="41"/>
      <c r="BI90" s="45"/>
      <c r="BJ90" s="43"/>
      <c r="BK90" s="45"/>
      <c r="BL90" s="43"/>
      <c r="BM90" s="45"/>
      <c r="BN90" s="43"/>
      <c r="BO90" s="45"/>
      <c r="BP90" s="43"/>
      <c r="BQ90" s="45"/>
      <c r="BR90" s="43"/>
      <c r="BS90" s="45"/>
      <c r="BT90" s="43"/>
      <c r="BU90" s="45"/>
      <c r="BV90" s="43"/>
      <c r="BW90" s="45"/>
      <c r="BX90" s="43"/>
      <c r="BY90" s="42"/>
      <c r="BZ90" s="43"/>
      <c r="CA90" s="42"/>
      <c r="CB90" s="43"/>
      <c r="CC90" s="42"/>
      <c r="CD90" s="43"/>
      <c r="CE90" s="42"/>
      <c r="CF90" s="43"/>
      <c r="CG90" s="42"/>
      <c r="CH90" s="43"/>
    </row>
    <row r="91" spans="1:86" ht="12.75" customHeight="1">
      <c r="A91" s="28" t="s">
        <v>240</v>
      </c>
      <c r="B91" s="29">
        <v>80</v>
      </c>
      <c r="C91" s="30" t="s">
        <v>241</v>
      </c>
      <c r="D91" s="31" t="s">
        <v>107</v>
      </c>
      <c r="E91" s="32" t="s">
        <v>41</v>
      </c>
      <c r="F91" s="33" t="s">
        <v>242</v>
      </c>
      <c r="G91" s="34" t="s">
        <v>31</v>
      </c>
      <c r="H91" s="35">
        <v>2466</v>
      </c>
      <c r="I91" s="36">
        <v>934</v>
      </c>
      <c r="J91" s="37">
        <v>56</v>
      </c>
      <c r="K91" s="36">
        <v>669</v>
      </c>
      <c r="L91" s="37">
        <v>130</v>
      </c>
      <c r="M91" s="36">
        <v>863</v>
      </c>
      <c r="N91" s="37">
        <v>55</v>
      </c>
      <c r="O91" s="38">
        <f t="shared" si="14"/>
        <v>0.8247</v>
      </c>
      <c r="P91" s="39">
        <f t="shared" si="15"/>
        <v>0</v>
      </c>
      <c r="Q91" s="39">
        <f t="shared" si="16"/>
        <v>0</v>
      </c>
      <c r="R91" s="39">
        <f t="shared" si="17"/>
        <v>0</v>
      </c>
      <c r="S91" s="39">
        <f t="shared" si="18"/>
        <v>0</v>
      </c>
      <c r="T91" s="39">
        <f t="shared" si="19"/>
        <v>0</v>
      </c>
      <c r="U91" s="39">
        <f t="shared" si="20"/>
        <v>0</v>
      </c>
      <c r="AW91" s="38"/>
      <c r="AX91" s="39"/>
      <c r="AY91" s="39"/>
      <c r="AZ91" s="39"/>
      <c r="BA91" s="39"/>
      <c r="BB91" s="44"/>
      <c r="BC91" s="44"/>
      <c r="BD91" s="40"/>
      <c r="BE91" s="40"/>
      <c r="BF91" s="40"/>
      <c r="BG91" s="41"/>
      <c r="BH91" s="41"/>
      <c r="BI91" s="45"/>
      <c r="BJ91" s="43"/>
      <c r="BK91" s="45"/>
      <c r="BL91" s="43"/>
      <c r="BM91" s="45"/>
      <c r="BN91" s="43"/>
      <c r="BO91" s="45"/>
      <c r="BP91" s="43"/>
      <c r="BQ91" s="45"/>
      <c r="BR91" s="43"/>
      <c r="BS91" s="45"/>
      <c r="BT91" s="43"/>
      <c r="BU91" s="45"/>
      <c r="BV91" s="43"/>
      <c r="BW91" s="45"/>
      <c r="BX91" s="43"/>
      <c r="BY91" s="42"/>
      <c r="BZ91" s="43"/>
      <c r="CA91" s="42"/>
      <c r="CB91" s="43"/>
      <c r="CC91" s="42"/>
      <c r="CD91" s="43"/>
      <c r="CE91" s="42"/>
      <c r="CF91" s="43"/>
      <c r="CG91" s="42"/>
      <c r="CH91" s="43"/>
    </row>
    <row r="92" spans="1:86" ht="12.75" customHeight="1">
      <c r="A92" s="28" t="s">
        <v>243</v>
      </c>
      <c r="B92" s="29">
        <v>80</v>
      </c>
      <c r="C92" s="30" t="s">
        <v>244</v>
      </c>
      <c r="D92" s="31" t="s">
        <v>139</v>
      </c>
      <c r="E92" s="32" t="s">
        <v>4</v>
      </c>
      <c r="F92" s="33" t="s">
        <v>245</v>
      </c>
      <c r="G92" s="34" t="s">
        <v>31</v>
      </c>
      <c r="H92" s="35">
        <v>2466</v>
      </c>
      <c r="I92" s="36">
        <v>918</v>
      </c>
      <c r="J92" s="37">
        <v>67</v>
      </c>
      <c r="K92" s="36">
        <v>717</v>
      </c>
      <c r="L92" s="37">
        <v>100</v>
      </c>
      <c r="M92" s="36">
        <v>831</v>
      </c>
      <c r="N92" s="37">
        <v>88</v>
      </c>
      <c r="O92" s="38">
        <f t="shared" si="14"/>
        <v>0.8247</v>
      </c>
      <c r="P92" s="39">
        <f t="shared" si="15"/>
        <v>0</v>
      </c>
      <c r="Q92" s="39">
        <f t="shared" si="16"/>
        <v>0</v>
      </c>
      <c r="R92" s="39">
        <f t="shared" si="17"/>
        <v>0</v>
      </c>
      <c r="S92" s="39">
        <f t="shared" si="18"/>
        <v>0</v>
      </c>
      <c r="T92" s="39">
        <f t="shared" si="19"/>
        <v>0</v>
      </c>
      <c r="U92" s="39">
        <f t="shared" si="20"/>
        <v>0</v>
      </c>
      <c r="AW92" s="38"/>
      <c r="AX92" s="39"/>
      <c r="AY92" s="39"/>
      <c r="AZ92" s="39"/>
      <c r="BA92" s="39"/>
      <c r="BB92" s="44"/>
      <c r="BC92" s="44"/>
      <c r="BD92" s="40"/>
      <c r="BE92" s="40"/>
      <c r="BF92" s="40"/>
      <c r="BG92" s="41"/>
      <c r="BH92" s="41"/>
      <c r="BI92" s="45"/>
      <c r="BJ92" s="43"/>
      <c r="BK92" s="45"/>
      <c r="BL92" s="43"/>
      <c r="BM92" s="45"/>
      <c r="BN92" s="43"/>
      <c r="BO92" s="45"/>
      <c r="BP92" s="43"/>
      <c r="BQ92" s="45"/>
      <c r="BR92" s="43"/>
      <c r="BS92" s="45"/>
      <c r="BT92" s="43"/>
      <c r="BU92" s="45"/>
      <c r="BV92" s="43"/>
      <c r="BW92" s="45"/>
      <c r="BX92" s="43"/>
      <c r="BY92" s="42"/>
      <c r="BZ92" s="43"/>
      <c r="CA92" s="42"/>
      <c r="CB92" s="43"/>
      <c r="CC92" s="42"/>
      <c r="CD92" s="43"/>
      <c r="CE92" s="42"/>
      <c r="CF92" s="43"/>
      <c r="CG92" s="42"/>
      <c r="CH92" s="43"/>
    </row>
    <row r="93" spans="1:86" ht="12.75" customHeight="1">
      <c r="A93" s="28" t="s">
        <v>246</v>
      </c>
      <c r="B93" s="29">
        <v>82</v>
      </c>
      <c r="C93" s="30" t="s">
        <v>247</v>
      </c>
      <c r="D93" s="31" t="s">
        <v>121</v>
      </c>
      <c r="E93" s="32" t="s">
        <v>41</v>
      </c>
      <c r="F93" s="33" t="s">
        <v>248</v>
      </c>
      <c r="G93" s="34" t="s">
        <v>26</v>
      </c>
      <c r="H93" s="35">
        <v>2460</v>
      </c>
      <c r="I93" s="36">
        <v>928</v>
      </c>
      <c r="J93" s="37">
        <v>60</v>
      </c>
      <c r="K93" s="36">
        <v>725</v>
      </c>
      <c r="L93" s="37">
        <v>92</v>
      </c>
      <c r="M93" s="36">
        <v>807</v>
      </c>
      <c r="N93" s="37">
        <v>114</v>
      </c>
      <c r="O93" s="38">
        <f t="shared" si="14"/>
        <v>0.8227</v>
      </c>
      <c r="P93" s="39">
        <f t="shared" si="15"/>
        <v>0</v>
      </c>
      <c r="Q93" s="39">
        <f t="shared" si="16"/>
        <v>0</v>
      </c>
      <c r="R93" s="39">
        <f t="shared" si="17"/>
        <v>0</v>
      </c>
      <c r="S93" s="39">
        <f t="shared" si="18"/>
        <v>0</v>
      </c>
      <c r="T93" s="39">
        <f t="shared" si="19"/>
        <v>0</v>
      </c>
      <c r="U93" s="39">
        <f t="shared" si="20"/>
        <v>0</v>
      </c>
      <c r="AW93" s="38"/>
      <c r="AX93" s="39"/>
      <c r="AY93" s="39"/>
      <c r="AZ93" s="39"/>
      <c r="BA93" s="39"/>
      <c r="BB93" s="44"/>
      <c r="BC93" s="44"/>
      <c r="BD93" s="40"/>
      <c r="BE93" s="40"/>
      <c r="BF93" s="40"/>
      <c r="BG93" s="41"/>
      <c r="BH93" s="41"/>
      <c r="BI93" s="45"/>
      <c r="BJ93" s="43"/>
      <c r="BK93" s="45"/>
      <c r="BL93" s="43"/>
      <c r="BM93" s="45"/>
      <c r="BN93" s="43"/>
      <c r="BO93" s="45"/>
      <c r="BP93" s="43"/>
      <c r="BQ93" s="45"/>
      <c r="BR93" s="43"/>
      <c r="BS93" s="45"/>
      <c r="BT93" s="43"/>
      <c r="BU93" s="45"/>
      <c r="BV93" s="43"/>
      <c r="BW93" s="45"/>
      <c r="BX93" s="43"/>
      <c r="BY93" s="42"/>
      <c r="BZ93" s="43"/>
      <c r="CA93" s="42"/>
      <c r="CB93" s="43"/>
      <c r="CC93" s="42"/>
      <c r="CD93" s="43"/>
      <c r="CE93" s="42"/>
      <c r="CF93" s="43"/>
      <c r="CG93" s="42"/>
      <c r="CH93" s="43"/>
    </row>
    <row r="94" spans="1:86" ht="12.75" customHeight="1">
      <c r="A94" s="28" t="s">
        <v>249</v>
      </c>
      <c r="B94" s="29">
        <v>82</v>
      </c>
      <c r="C94" s="30" t="s">
        <v>250</v>
      </c>
      <c r="D94" s="31" t="s">
        <v>228</v>
      </c>
      <c r="E94" s="32" t="s">
        <v>41</v>
      </c>
      <c r="F94" s="33" t="s">
        <v>248</v>
      </c>
      <c r="G94" s="34" t="s">
        <v>26</v>
      </c>
      <c r="H94" s="35">
        <v>2460</v>
      </c>
      <c r="I94" s="36">
        <v>899</v>
      </c>
      <c r="J94" s="37">
        <v>82</v>
      </c>
      <c r="K94" s="36">
        <v>740</v>
      </c>
      <c r="L94" s="37">
        <v>82</v>
      </c>
      <c r="M94" s="36">
        <v>821</v>
      </c>
      <c r="N94" s="37">
        <v>97</v>
      </c>
      <c r="O94" s="38">
        <f t="shared" si="14"/>
        <v>0.8227</v>
      </c>
      <c r="P94" s="39">
        <f t="shared" si="15"/>
        <v>0</v>
      </c>
      <c r="Q94" s="39">
        <f t="shared" si="16"/>
        <v>0</v>
      </c>
      <c r="R94" s="39">
        <f t="shared" si="17"/>
        <v>0</v>
      </c>
      <c r="S94" s="39">
        <f t="shared" si="18"/>
        <v>0</v>
      </c>
      <c r="T94" s="39">
        <f t="shared" si="19"/>
        <v>0</v>
      </c>
      <c r="U94" s="39">
        <f t="shared" si="20"/>
        <v>0</v>
      </c>
      <c r="AW94" s="38"/>
      <c r="AX94" s="39"/>
      <c r="AY94" s="39"/>
      <c r="AZ94" s="39"/>
      <c r="BA94" s="39"/>
      <c r="BB94" s="44"/>
      <c r="BC94" s="44"/>
      <c r="BD94" s="40"/>
      <c r="BE94" s="40"/>
      <c r="BF94" s="40"/>
      <c r="BG94" s="41"/>
      <c r="BH94" s="41"/>
      <c r="BI94" s="45"/>
      <c r="BJ94" s="43"/>
      <c r="BK94" s="45"/>
      <c r="BL94" s="43"/>
      <c r="BM94" s="45"/>
      <c r="BN94" s="43"/>
      <c r="BO94" s="45"/>
      <c r="BP94" s="43"/>
      <c r="BQ94" s="45"/>
      <c r="BR94" s="43"/>
      <c r="BS94" s="45"/>
      <c r="BT94" s="43"/>
      <c r="BU94" s="45"/>
      <c r="BV94" s="43"/>
      <c r="BW94" s="45"/>
      <c r="BX94" s="43"/>
      <c r="BY94" s="42"/>
      <c r="BZ94" s="43"/>
      <c r="CA94" s="42"/>
      <c r="CB94" s="43"/>
      <c r="CC94" s="42"/>
      <c r="CD94" s="43"/>
      <c r="CE94" s="42"/>
      <c r="CF94" s="43"/>
      <c r="CG94" s="42"/>
      <c r="CH94" s="43"/>
    </row>
    <row r="95" spans="1:86" ht="12.75" customHeight="1">
      <c r="A95" s="28" t="s">
        <v>251</v>
      </c>
      <c r="B95" s="29">
        <v>84</v>
      </c>
      <c r="C95" s="30" t="s">
        <v>252</v>
      </c>
      <c r="D95" s="31" t="s">
        <v>139</v>
      </c>
      <c r="E95" s="32" t="s">
        <v>41</v>
      </c>
      <c r="F95" s="33" t="s">
        <v>118</v>
      </c>
      <c r="G95" s="34" t="s">
        <v>26</v>
      </c>
      <c r="H95" s="35">
        <v>2456</v>
      </c>
      <c r="I95" s="36">
        <v>902</v>
      </c>
      <c r="J95" s="37">
        <v>80</v>
      </c>
      <c r="K95" s="36">
        <v>717</v>
      </c>
      <c r="L95" s="37">
        <v>100</v>
      </c>
      <c r="M95" s="36">
        <v>837</v>
      </c>
      <c r="N95" s="37">
        <v>81</v>
      </c>
      <c r="O95" s="38">
        <f t="shared" si="14"/>
        <v>0.8214</v>
      </c>
      <c r="P95" s="39">
        <f t="shared" si="15"/>
        <v>0</v>
      </c>
      <c r="Q95" s="39">
        <f t="shared" si="16"/>
        <v>0</v>
      </c>
      <c r="R95" s="39">
        <f t="shared" si="17"/>
        <v>0</v>
      </c>
      <c r="S95" s="39">
        <f t="shared" si="18"/>
        <v>0</v>
      </c>
      <c r="T95" s="39">
        <f t="shared" si="19"/>
        <v>0</v>
      </c>
      <c r="U95" s="39">
        <f t="shared" si="20"/>
        <v>0</v>
      </c>
      <c r="AW95" s="38"/>
      <c r="AX95" s="39"/>
      <c r="AY95" s="39"/>
      <c r="AZ95" s="39"/>
      <c r="BA95" s="39"/>
      <c r="BB95" s="44"/>
      <c r="BC95" s="44"/>
      <c r="BD95" s="40"/>
      <c r="BE95" s="40"/>
      <c r="BF95" s="40"/>
      <c r="BG95" s="41"/>
      <c r="BH95" s="41"/>
      <c r="BI95" s="45"/>
      <c r="BJ95" s="43"/>
      <c r="BK95" s="45"/>
      <c r="BL95" s="43"/>
      <c r="BM95" s="45"/>
      <c r="BN95" s="43"/>
      <c r="BO95" s="45"/>
      <c r="BP95" s="43"/>
      <c r="BQ95" s="45"/>
      <c r="BR95" s="43"/>
      <c r="BS95" s="45"/>
      <c r="BT95" s="43"/>
      <c r="BU95" s="45"/>
      <c r="BV95" s="43"/>
      <c r="BW95" s="45"/>
      <c r="BX95" s="43"/>
      <c r="BY95" s="42"/>
      <c r="BZ95" s="43"/>
      <c r="CA95" s="42"/>
      <c r="CB95" s="43"/>
      <c r="CC95" s="42"/>
      <c r="CD95" s="43"/>
      <c r="CE95" s="42"/>
      <c r="CF95" s="43"/>
      <c r="CG95" s="42"/>
      <c r="CH95" s="43"/>
    </row>
    <row r="96" spans="1:86" ht="12.75" customHeight="1">
      <c r="A96" s="28" t="s">
        <v>253</v>
      </c>
      <c r="B96" s="29">
        <v>85</v>
      </c>
      <c r="C96" s="30" t="s">
        <v>254</v>
      </c>
      <c r="D96" s="31" t="s">
        <v>107</v>
      </c>
      <c r="E96" s="32" t="s">
        <v>4</v>
      </c>
      <c r="F96" s="33" t="s">
        <v>46</v>
      </c>
      <c r="G96" s="34" t="s">
        <v>26</v>
      </c>
      <c r="H96" s="35">
        <v>2455</v>
      </c>
      <c r="I96" s="36">
        <v>775</v>
      </c>
      <c r="J96" s="37">
        <v>178</v>
      </c>
      <c r="K96" s="36">
        <v>878</v>
      </c>
      <c r="L96" s="37">
        <v>17</v>
      </c>
      <c r="M96" s="36">
        <v>802</v>
      </c>
      <c r="N96" s="37">
        <v>120</v>
      </c>
      <c r="O96" s="38">
        <f t="shared" si="14"/>
        <v>0.8211</v>
      </c>
      <c r="P96" s="39">
        <f t="shared" si="15"/>
        <v>0</v>
      </c>
      <c r="Q96" s="39">
        <f t="shared" si="16"/>
        <v>0</v>
      </c>
      <c r="R96" s="39">
        <f t="shared" si="17"/>
        <v>0</v>
      </c>
      <c r="S96" s="39">
        <f t="shared" si="18"/>
        <v>0</v>
      </c>
      <c r="T96" s="39">
        <f t="shared" si="19"/>
        <v>0</v>
      </c>
      <c r="U96" s="39">
        <f t="shared" si="20"/>
        <v>0</v>
      </c>
      <c r="AW96" s="38"/>
      <c r="AX96" s="39"/>
      <c r="AY96" s="39"/>
      <c r="AZ96" s="39"/>
      <c r="BA96" s="39"/>
      <c r="BB96" s="44"/>
      <c r="BC96" s="44"/>
      <c r="BD96" s="40"/>
      <c r="BE96" s="40"/>
      <c r="BF96" s="40"/>
      <c r="BG96" s="41"/>
      <c r="BH96" s="41"/>
      <c r="BI96" s="45"/>
      <c r="BJ96" s="43"/>
      <c r="BK96" s="45"/>
      <c r="BL96" s="43"/>
      <c r="BM96" s="45"/>
      <c r="BN96" s="43"/>
      <c r="BO96" s="45"/>
      <c r="BP96" s="43"/>
      <c r="BQ96" s="45"/>
      <c r="BR96" s="43"/>
      <c r="BS96" s="45"/>
      <c r="BT96" s="43"/>
      <c r="BU96" s="45"/>
      <c r="BV96" s="43"/>
      <c r="BW96" s="45"/>
      <c r="BX96" s="43"/>
      <c r="BY96" s="42"/>
      <c r="BZ96" s="43"/>
      <c r="CA96" s="42"/>
      <c r="CB96" s="43"/>
      <c r="CC96" s="42"/>
      <c r="CD96" s="43"/>
      <c r="CE96" s="42"/>
      <c r="CF96" s="43"/>
      <c r="CG96" s="42"/>
      <c r="CH96" s="43"/>
    </row>
    <row r="97" spans="1:86" ht="12.75" customHeight="1">
      <c r="A97" s="28" t="s">
        <v>255</v>
      </c>
      <c r="B97" s="29">
        <v>86</v>
      </c>
      <c r="C97" s="30" t="s">
        <v>256</v>
      </c>
      <c r="D97" s="31" t="s">
        <v>121</v>
      </c>
      <c r="E97" s="32" t="s">
        <v>41</v>
      </c>
      <c r="F97" s="33" t="s">
        <v>257</v>
      </c>
      <c r="G97" s="34" t="s">
        <v>31</v>
      </c>
      <c r="H97" s="35">
        <v>2454</v>
      </c>
      <c r="I97" s="36">
        <v>912</v>
      </c>
      <c r="J97" s="37">
        <v>71</v>
      </c>
      <c r="K97" s="36">
        <v>724</v>
      </c>
      <c r="L97" s="37">
        <v>94</v>
      </c>
      <c r="M97" s="36">
        <v>818</v>
      </c>
      <c r="N97" s="37">
        <v>101</v>
      </c>
      <c r="O97" s="38">
        <f t="shared" si="14"/>
        <v>0.8207</v>
      </c>
      <c r="P97" s="39">
        <f t="shared" si="15"/>
        <v>0</v>
      </c>
      <c r="Q97" s="39">
        <f t="shared" si="16"/>
        <v>0</v>
      </c>
      <c r="R97" s="39">
        <f t="shared" si="17"/>
        <v>0</v>
      </c>
      <c r="S97" s="39">
        <f t="shared" si="18"/>
        <v>0</v>
      </c>
      <c r="T97" s="39">
        <f t="shared" si="19"/>
        <v>0</v>
      </c>
      <c r="U97" s="39">
        <f t="shared" si="20"/>
        <v>0</v>
      </c>
      <c r="AW97" s="38"/>
      <c r="AX97" s="39"/>
      <c r="AY97" s="39"/>
      <c r="AZ97" s="39"/>
      <c r="BA97" s="39"/>
      <c r="BB97" s="44"/>
      <c r="BC97" s="44"/>
      <c r="BD97" s="40"/>
      <c r="BE97" s="40"/>
      <c r="BF97" s="40"/>
      <c r="BG97" s="41"/>
      <c r="BH97" s="41"/>
      <c r="BI97" s="45"/>
      <c r="BJ97" s="43"/>
      <c r="BK97" s="45"/>
      <c r="BL97" s="43"/>
      <c r="BM97" s="45"/>
      <c r="BN97" s="43"/>
      <c r="BO97" s="45"/>
      <c r="BP97" s="43"/>
      <c r="BQ97" s="45"/>
      <c r="BR97" s="43"/>
      <c r="BS97" s="45"/>
      <c r="BT97" s="43"/>
      <c r="BU97" s="45"/>
      <c r="BV97" s="43"/>
      <c r="BW97" s="45"/>
      <c r="BX97" s="43"/>
      <c r="BY97" s="42"/>
      <c r="BZ97" s="43"/>
      <c r="CA97" s="42"/>
      <c r="CB97" s="43"/>
      <c r="CC97" s="42"/>
      <c r="CD97" s="43"/>
      <c r="CE97" s="42"/>
      <c r="CF97" s="43"/>
      <c r="CG97" s="42"/>
      <c r="CH97" s="43"/>
    </row>
    <row r="98" spans="1:86" ht="12.75" customHeight="1">
      <c r="A98" s="28" t="s">
        <v>258</v>
      </c>
      <c r="B98" s="29">
        <v>87</v>
      </c>
      <c r="C98" s="30" t="s">
        <v>259</v>
      </c>
      <c r="D98" s="31" t="s">
        <v>107</v>
      </c>
      <c r="E98" s="32" t="s">
        <v>41</v>
      </c>
      <c r="F98" s="33" t="s">
        <v>260</v>
      </c>
      <c r="G98" s="34" t="s">
        <v>26</v>
      </c>
      <c r="H98" s="35">
        <v>2453</v>
      </c>
      <c r="I98" s="36">
        <v>891</v>
      </c>
      <c r="J98" s="37">
        <v>94</v>
      </c>
      <c r="K98" s="36">
        <v>714</v>
      </c>
      <c r="L98" s="37">
        <v>104</v>
      </c>
      <c r="M98" s="36">
        <v>848</v>
      </c>
      <c r="N98" s="37">
        <v>66</v>
      </c>
      <c r="O98" s="38">
        <f t="shared" si="14"/>
        <v>0.8204</v>
      </c>
      <c r="P98" s="39">
        <f t="shared" si="15"/>
        <v>0</v>
      </c>
      <c r="Q98" s="39">
        <f t="shared" si="16"/>
        <v>0</v>
      </c>
      <c r="R98" s="39">
        <f t="shared" si="17"/>
        <v>0</v>
      </c>
      <c r="S98" s="39">
        <f t="shared" si="18"/>
        <v>0</v>
      </c>
      <c r="T98" s="39">
        <f t="shared" si="19"/>
        <v>0</v>
      </c>
      <c r="U98" s="39">
        <f t="shared" si="20"/>
        <v>0</v>
      </c>
      <c r="AW98" s="38"/>
      <c r="AX98" s="39"/>
      <c r="AY98" s="39"/>
      <c r="AZ98" s="39"/>
      <c r="BA98" s="39"/>
      <c r="BB98" s="44"/>
      <c r="BC98" s="44"/>
      <c r="BD98" s="40"/>
      <c r="BE98" s="40"/>
      <c r="BF98" s="40"/>
      <c r="BG98" s="41"/>
      <c r="BH98" s="41"/>
      <c r="BI98" s="45"/>
      <c r="BJ98" s="43"/>
      <c r="BK98" s="45"/>
      <c r="BL98" s="43"/>
      <c r="BM98" s="45"/>
      <c r="BN98" s="43"/>
      <c r="BO98" s="45"/>
      <c r="BP98" s="43"/>
      <c r="BQ98" s="45"/>
      <c r="BR98" s="43"/>
      <c r="BS98" s="45"/>
      <c r="BT98" s="43"/>
      <c r="BU98" s="45"/>
      <c r="BV98" s="43"/>
      <c r="BW98" s="45"/>
      <c r="BX98" s="43"/>
      <c r="BY98" s="42"/>
      <c r="BZ98" s="43"/>
      <c r="CA98" s="42"/>
      <c r="CB98" s="43"/>
      <c r="CC98" s="42"/>
      <c r="CD98" s="43"/>
      <c r="CE98" s="42"/>
      <c r="CF98" s="43"/>
      <c r="CG98" s="42"/>
      <c r="CH98" s="43"/>
    </row>
    <row r="99" spans="1:86" ht="12.75" customHeight="1">
      <c r="A99" s="28" t="s">
        <v>261</v>
      </c>
      <c r="B99" s="29">
        <v>88</v>
      </c>
      <c r="C99" s="30" t="s">
        <v>262</v>
      </c>
      <c r="D99" s="31" t="s">
        <v>45</v>
      </c>
      <c r="E99" s="32" t="s">
        <v>49</v>
      </c>
      <c r="F99" s="33" t="s">
        <v>263</v>
      </c>
      <c r="G99" s="34" t="s">
        <v>31</v>
      </c>
      <c r="H99" s="35">
        <v>2452</v>
      </c>
      <c r="I99" s="36">
        <v>923</v>
      </c>
      <c r="J99" s="37">
        <v>63</v>
      </c>
      <c r="K99" s="36">
        <v>702</v>
      </c>
      <c r="L99" s="37">
        <v>108</v>
      </c>
      <c r="M99" s="36">
        <v>827</v>
      </c>
      <c r="N99" s="37">
        <v>91</v>
      </c>
      <c r="O99" s="38">
        <f t="shared" si="14"/>
        <v>0.8201</v>
      </c>
      <c r="P99" s="39">
        <f t="shared" si="15"/>
        <v>0</v>
      </c>
      <c r="Q99" s="39">
        <f t="shared" si="16"/>
        <v>0</v>
      </c>
      <c r="R99" s="39">
        <f t="shared" si="17"/>
        <v>0</v>
      </c>
      <c r="S99" s="39">
        <f t="shared" si="18"/>
        <v>0</v>
      </c>
      <c r="T99" s="39">
        <f t="shared" si="19"/>
        <v>0</v>
      </c>
      <c r="U99" s="39">
        <f t="shared" si="20"/>
        <v>0</v>
      </c>
      <c r="AW99" s="38"/>
      <c r="AX99" s="39"/>
      <c r="AY99" s="39"/>
      <c r="AZ99" s="39"/>
      <c r="BA99" s="39"/>
      <c r="BB99" s="44"/>
      <c r="BC99" s="44"/>
      <c r="BD99" s="40"/>
      <c r="BE99" s="40"/>
      <c r="BF99" s="40"/>
      <c r="BG99" s="41"/>
      <c r="BH99" s="41"/>
      <c r="BI99" s="45"/>
      <c r="BJ99" s="43"/>
      <c r="BK99" s="45"/>
      <c r="BL99" s="43"/>
      <c r="BM99" s="45"/>
      <c r="BN99" s="43"/>
      <c r="BO99" s="45"/>
      <c r="BP99" s="43"/>
      <c r="BQ99" s="45"/>
      <c r="BR99" s="43"/>
      <c r="BS99" s="45"/>
      <c r="BT99" s="43"/>
      <c r="BU99" s="45"/>
      <c r="BV99" s="43"/>
      <c r="BW99" s="45"/>
      <c r="BX99" s="43"/>
      <c r="BY99" s="42"/>
      <c r="BZ99" s="43"/>
      <c r="CA99" s="42"/>
      <c r="CB99" s="43"/>
      <c r="CC99" s="42"/>
      <c r="CD99" s="43"/>
      <c r="CE99" s="42"/>
      <c r="CF99" s="43"/>
      <c r="CG99" s="42"/>
      <c r="CH99" s="43"/>
    </row>
    <row r="100" spans="1:86" ht="12.75" customHeight="1">
      <c r="A100" s="28" t="s">
        <v>264</v>
      </c>
      <c r="B100" s="29">
        <v>89</v>
      </c>
      <c r="C100" s="30" t="s">
        <v>265</v>
      </c>
      <c r="D100" s="31" t="s">
        <v>107</v>
      </c>
      <c r="E100" s="32" t="s">
        <v>41</v>
      </c>
      <c r="F100" s="33" t="s">
        <v>173</v>
      </c>
      <c r="G100" s="34" t="s">
        <v>26</v>
      </c>
      <c r="H100" s="35">
        <v>2451</v>
      </c>
      <c r="I100" s="36">
        <v>873</v>
      </c>
      <c r="J100" s="37">
        <v>112</v>
      </c>
      <c r="K100" s="36">
        <v>769</v>
      </c>
      <c r="L100" s="37">
        <v>58</v>
      </c>
      <c r="M100" s="36">
        <v>809</v>
      </c>
      <c r="N100" s="37">
        <v>111</v>
      </c>
      <c r="O100" s="38">
        <f t="shared" si="14"/>
        <v>0.8197</v>
      </c>
      <c r="P100" s="39">
        <f t="shared" si="15"/>
        <v>0</v>
      </c>
      <c r="Q100" s="39">
        <f t="shared" si="16"/>
        <v>0</v>
      </c>
      <c r="R100" s="39">
        <f t="shared" si="17"/>
        <v>0</v>
      </c>
      <c r="S100" s="39">
        <f t="shared" si="18"/>
        <v>0</v>
      </c>
      <c r="T100" s="39">
        <f t="shared" si="19"/>
        <v>0</v>
      </c>
      <c r="U100" s="39">
        <f t="shared" si="20"/>
        <v>0</v>
      </c>
      <c r="AW100" s="38"/>
      <c r="AX100" s="39"/>
      <c r="AY100" s="39"/>
      <c r="AZ100" s="39"/>
      <c r="BA100" s="39"/>
      <c r="BB100" s="44"/>
      <c r="BC100" s="44"/>
      <c r="BD100" s="40"/>
      <c r="BE100" s="40"/>
      <c r="BF100" s="40"/>
      <c r="BG100" s="41"/>
      <c r="BH100" s="41"/>
      <c r="BI100" s="45"/>
      <c r="BJ100" s="43"/>
      <c r="BK100" s="45"/>
      <c r="BL100" s="43"/>
      <c r="BM100" s="45"/>
      <c r="BN100" s="43"/>
      <c r="BO100" s="45"/>
      <c r="BP100" s="43"/>
      <c r="BQ100" s="45"/>
      <c r="BR100" s="43"/>
      <c r="BS100" s="45"/>
      <c r="BT100" s="43"/>
      <c r="BU100" s="45"/>
      <c r="BV100" s="43"/>
      <c r="BW100" s="45"/>
      <c r="BX100" s="43"/>
      <c r="BY100" s="42"/>
      <c r="BZ100" s="43"/>
      <c r="CA100" s="42"/>
      <c r="CB100" s="43"/>
      <c r="CC100" s="42"/>
      <c r="CD100" s="43"/>
      <c r="CE100" s="42"/>
      <c r="CF100" s="43"/>
      <c r="CG100" s="42"/>
      <c r="CH100" s="43"/>
    </row>
    <row r="101" spans="1:86" ht="12.75" customHeight="1">
      <c r="A101" s="28" t="s">
        <v>266</v>
      </c>
      <c r="B101" s="29">
        <v>90</v>
      </c>
      <c r="C101" s="30" t="s">
        <v>267</v>
      </c>
      <c r="D101" s="31" t="s">
        <v>228</v>
      </c>
      <c r="E101" s="32" t="s">
        <v>41</v>
      </c>
      <c r="F101" s="33" t="s">
        <v>248</v>
      </c>
      <c r="G101" s="34" t="s">
        <v>26</v>
      </c>
      <c r="H101" s="35">
        <v>2449</v>
      </c>
      <c r="I101" s="36">
        <v>982</v>
      </c>
      <c r="J101" s="37">
        <v>28</v>
      </c>
      <c r="K101" s="36">
        <v>690</v>
      </c>
      <c r="L101" s="37">
        <v>115</v>
      </c>
      <c r="M101" s="36">
        <v>777</v>
      </c>
      <c r="N101" s="37">
        <v>131</v>
      </c>
      <c r="O101" s="38">
        <f t="shared" si="14"/>
        <v>0.8191</v>
      </c>
      <c r="P101" s="39">
        <f t="shared" si="15"/>
        <v>0</v>
      </c>
      <c r="Q101" s="39">
        <f t="shared" si="16"/>
        <v>0</v>
      </c>
      <c r="R101" s="39">
        <f t="shared" si="17"/>
        <v>0</v>
      </c>
      <c r="S101" s="39">
        <f t="shared" si="18"/>
        <v>0</v>
      </c>
      <c r="T101" s="39">
        <f t="shared" si="19"/>
        <v>0</v>
      </c>
      <c r="U101" s="39">
        <f t="shared" si="20"/>
        <v>0</v>
      </c>
      <c r="AW101" s="38"/>
      <c r="AX101" s="39"/>
      <c r="AY101" s="39"/>
      <c r="AZ101" s="39"/>
      <c r="BA101" s="39"/>
      <c r="BB101" s="44"/>
      <c r="BC101" s="44"/>
      <c r="BD101" s="40"/>
      <c r="BE101" s="40"/>
      <c r="BF101" s="40"/>
      <c r="BG101" s="41"/>
      <c r="BH101" s="41"/>
      <c r="BI101" s="45"/>
      <c r="BJ101" s="43"/>
      <c r="BK101" s="45"/>
      <c r="BL101" s="43"/>
      <c r="BM101" s="45"/>
      <c r="BN101" s="43"/>
      <c r="BO101" s="45"/>
      <c r="BP101" s="43"/>
      <c r="BQ101" s="45"/>
      <c r="BR101" s="43"/>
      <c r="BS101" s="45"/>
      <c r="BT101" s="43"/>
      <c r="BU101" s="45"/>
      <c r="BV101" s="43"/>
      <c r="BW101" s="45"/>
      <c r="BX101" s="43"/>
      <c r="BY101" s="42"/>
      <c r="BZ101" s="43"/>
      <c r="CA101" s="42"/>
      <c r="CB101" s="43"/>
      <c r="CC101" s="42"/>
      <c r="CD101" s="43"/>
      <c r="CE101" s="42"/>
      <c r="CF101" s="43"/>
      <c r="CG101" s="42"/>
      <c r="CH101" s="43"/>
    </row>
    <row r="102" spans="1:86" ht="12.75" customHeight="1">
      <c r="A102" s="28" t="s">
        <v>268</v>
      </c>
      <c r="B102" s="29">
        <v>90</v>
      </c>
      <c r="C102" s="30" t="s">
        <v>269</v>
      </c>
      <c r="D102" s="31" t="s">
        <v>139</v>
      </c>
      <c r="E102" s="32" t="s">
        <v>41</v>
      </c>
      <c r="F102" s="33" t="s">
        <v>270</v>
      </c>
      <c r="G102" s="34" t="s">
        <v>31</v>
      </c>
      <c r="H102" s="35">
        <v>2449</v>
      </c>
      <c r="I102" s="36">
        <v>981</v>
      </c>
      <c r="J102" s="37">
        <v>31</v>
      </c>
      <c r="K102" s="36">
        <v>624</v>
      </c>
      <c r="L102" s="37">
        <v>161</v>
      </c>
      <c r="M102" s="36">
        <v>844</v>
      </c>
      <c r="N102" s="37">
        <v>71</v>
      </c>
      <c r="O102" s="38">
        <f t="shared" si="14"/>
        <v>0.8191</v>
      </c>
      <c r="P102" s="39">
        <f t="shared" si="15"/>
        <v>0</v>
      </c>
      <c r="Q102" s="39">
        <f t="shared" si="16"/>
        <v>0</v>
      </c>
      <c r="R102" s="39">
        <f t="shared" si="17"/>
        <v>0</v>
      </c>
      <c r="S102" s="39">
        <f t="shared" si="18"/>
        <v>0</v>
      </c>
      <c r="T102" s="39">
        <f t="shared" si="19"/>
        <v>0</v>
      </c>
      <c r="U102" s="39">
        <f t="shared" si="20"/>
        <v>0</v>
      </c>
      <c r="AW102" s="38"/>
      <c r="AX102" s="39"/>
      <c r="AY102" s="39"/>
      <c r="AZ102" s="39"/>
      <c r="BA102" s="39"/>
      <c r="BB102" s="44"/>
      <c r="BC102" s="44"/>
      <c r="BD102" s="40"/>
      <c r="BE102" s="40"/>
      <c r="BF102" s="40"/>
      <c r="BG102" s="41"/>
      <c r="BH102" s="41"/>
      <c r="BI102" s="45"/>
      <c r="BJ102" s="43"/>
      <c r="BK102" s="45"/>
      <c r="BL102" s="43"/>
      <c r="BM102" s="45"/>
      <c r="BN102" s="43"/>
      <c r="BO102" s="45"/>
      <c r="BP102" s="43"/>
      <c r="BQ102" s="45"/>
      <c r="BR102" s="43"/>
      <c r="BS102" s="45"/>
      <c r="BT102" s="43"/>
      <c r="BU102" s="45"/>
      <c r="BV102" s="43"/>
      <c r="BW102" s="45"/>
      <c r="BX102" s="43"/>
      <c r="BY102" s="42"/>
      <c r="BZ102" s="43"/>
      <c r="CA102" s="42"/>
      <c r="CB102" s="43"/>
      <c r="CC102" s="42"/>
      <c r="CD102" s="43"/>
      <c r="CE102" s="42"/>
      <c r="CF102" s="43"/>
      <c r="CG102" s="42"/>
      <c r="CH102" s="43"/>
    </row>
    <row r="103" spans="1:86" ht="12.75" customHeight="1">
      <c r="A103" s="28" t="s">
        <v>271</v>
      </c>
      <c r="B103" s="29">
        <v>90</v>
      </c>
      <c r="C103" s="30" t="s">
        <v>272</v>
      </c>
      <c r="D103" s="31" t="s">
        <v>135</v>
      </c>
      <c r="E103" s="32" t="s">
        <v>49</v>
      </c>
      <c r="F103" s="33" t="s">
        <v>273</v>
      </c>
      <c r="G103" s="34" t="s">
        <v>31</v>
      </c>
      <c r="H103" s="35">
        <v>2449</v>
      </c>
      <c r="I103" s="36">
        <v>876</v>
      </c>
      <c r="J103" s="37">
        <v>109</v>
      </c>
      <c r="K103" s="36">
        <v>721</v>
      </c>
      <c r="L103" s="37">
        <v>95</v>
      </c>
      <c r="M103" s="36">
        <v>852</v>
      </c>
      <c r="N103" s="37">
        <v>64</v>
      </c>
      <c r="O103" s="38">
        <f t="shared" si="14"/>
        <v>0.8191</v>
      </c>
      <c r="P103" s="39">
        <f t="shared" si="15"/>
        <v>0</v>
      </c>
      <c r="Q103" s="39">
        <f t="shared" si="16"/>
        <v>0</v>
      </c>
      <c r="R103" s="39">
        <f t="shared" si="17"/>
        <v>0</v>
      </c>
      <c r="S103" s="39">
        <f t="shared" si="18"/>
        <v>0</v>
      </c>
      <c r="T103" s="39">
        <f t="shared" si="19"/>
        <v>0</v>
      </c>
      <c r="U103" s="39">
        <f t="shared" si="20"/>
        <v>0</v>
      </c>
      <c r="AW103" s="38"/>
      <c r="AX103" s="39"/>
      <c r="AY103" s="39"/>
      <c r="AZ103" s="39"/>
      <c r="BA103" s="39"/>
      <c r="BB103" s="44"/>
      <c r="BC103" s="44"/>
      <c r="BD103" s="40"/>
      <c r="BE103" s="40"/>
      <c r="BF103" s="40"/>
      <c r="BG103" s="41"/>
      <c r="BH103" s="41"/>
      <c r="BI103" s="45"/>
      <c r="BJ103" s="43"/>
      <c r="BK103" s="45"/>
      <c r="BL103" s="43"/>
      <c r="BM103" s="45"/>
      <c r="BN103" s="43"/>
      <c r="BO103" s="45"/>
      <c r="BP103" s="43"/>
      <c r="BQ103" s="45"/>
      <c r="BR103" s="43"/>
      <c r="BS103" s="45"/>
      <c r="BT103" s="43"/>
      <c r="BU103" s="45"/>
      <c r="BV103" s="43"/>
      <c r="BW103" s="45"/>
      <c r="BX103" s="43"/>
      <c r="BY103" s="42"/>
      <c r="BZ103" s="43"/>
      <c r="CA103" s="42"/>
      <c r="CB103" s="43"/>
      <c r="CC103" s="42"/>
      <c r="CD103" s="43"/>
      <c r="CE103" s="42"/>
      <c r="CF103" s="43"/>
      <c r="CG103" s="42"/>
      <c r="CH103" s="43"/>
    </row>
    <row r="104" spans="1:86" ht="12.75" customHeight="1">
      <c r="A104" s="28" t="s">
        <v>274</v>
      </c>
      <c r="B104" s="29">
        <v>93</v>
      </c>
      <c r="C104" s="30" t="s">
        <v>275</v>
      </c>
      <c r="D104" s="31" t="s">
        <v>139</v>
      </c>
      <c r="E104" s="32" t="s">
        <v>41</v>
      </c>
      <c r="F104" s="33" t="s">
        <v>248</v>
      </c>
      <c r="G104" s="34" t="s">
        <v>26</v>
      </c>
      <c r="H104" s="35">
        <v>2448</v>
      </c>
      <c r="I104" s="36">
        <v>826</v>
      </c>
      <c r="J104" s="37">
        <v>147</v>
      </c>
      <c r="K104" s="36">
        <v>756</v>
      </c>
      <c r="L104" s="37">
        <v>69</v>
      </c>
      <c r="M104" s="36">
        <v>866</v>
      </c>
      <c r="N104" s="37">
        <v>52</v>
      </c>
      <c r="O104" s="38">
        <f t="shared" si="14"/>
        <v>0.8187</v>
      </c>
      <c r="P104" s="39">
        <f t="shared" si="15"/>
        <v>0</v>
      </c>
      <c r="Q104" s="39">
        <f t="shared" si="16"/>
        <v>0</v>
      </c>
      <c r="R104" s="39">
        <f t="shared" si="17"/>
        <v>0</v>
      </c>
      <c r="S104" s="39">
        <f t="shared" si="18"/>
        <v>0</v>
      </c>
      <c r="T104" s="39">
        <f t="shared" si="19"/>
        <v>0</v>
      </c>
      <c r="U104" s="39">
        <f t="shared" si="20"/>
        <v>0</v>
      </c>
      <c r="AW104" s="38"/>
      <c r="AX104" s="39"/>
      <c r="AY104" s="39"/>
      <c r="AZ104" s="39"/>
      <c r="BA104" s="39"/>
      <c r="BB104" s="44"/>
      <c r="BC104" s="44"/>
      <c r="BD104" s="40"/>
      <c r="BE104" s="40"/>
      <c r="BF104" s="40"/>
      <c r="BG104" s="41"/>
      <c r="BH104" s="41"/>
      <c r="BI104" s="45"/>
      <c r="BJ104" s="43"/>
      <c r="BK104" s="45"/>
      <c r="BL104" s="43"/>
      <c r="BM104" s="45"/>
      <c r="BN104" s="43"/>
      <c r="BO104" s="45"/>
      <c r="BP104" s="43"/>
      <c r="BQ104" s="45"/>
      <c r="BR104" s="43"/>
      <c r="BS104" s="45"/>
      <c r="BT104" s="43"/>
      <c r="BU104" s="45"/>
      <c r="BV104" s="43"/>
      <c r="BW104" s="45"/>
      <c r="BX104" s="43"/>
      <c r="BY104" s="42"/>
      <c r="BZ104" s="43"/>
      <c r="CA104" s="42"/>
      <c r="CB104" s="43"/>
      <c r="CC104" s="42"/>
      <c r="CD104" s="43"/>
      <c r="CE104" s="42"/>
      <c r="CF104" s="43"/>
      <c r="CG104" s="42"/>
      <c r="CH104" s="43"/>
    </row>
    <row r="105" spans="1:86" ht="12.75" customHeight="1">
      <c r="A105" s="28" t="s">
        <v>276</v>
      </c>
      <c r="B105" s="29">
        <v>94</v>
      </c>
      <c r="C105" s="30" t="s">
        <v>277</v>
      </c>
      <c r="D105" s="31" t="s">
        <v>121</v>
      </c>
      <c r="E105" s="32" t="s">
        <v>4</v>
      </c>
      <c r="F105" s="33" t="s">
        <v>77</v>
      </c>
      <c r="G105" s="34" t="s">
        <v>26</v>
      </c>
      <c r="H105" s="35">
        <v>2445</v>
      </c>
      <c r="I105" s="36">
        <v>828</v>
      </c>
      <c r="J105" s="37">
        <v>144</v>
      </c>
      <c r="K105" s="36">
        <v>789</v>
      </c>
      <c r="L105" s="37">
        <v>45</v>
      </c>
      <c r="M105" s="36">
        <v>828</v>
      </c>
      <c r="N105" s="37">
        <v>90</v>
      </c>
      <c r="O105" s="38">
        <f t="shared" si="14"/>
        <v>0.8177</v>
      </c>
      <c r="P105" s="39">
        <f t="shared" si="15"/>
        <v>0</v>
      </c>
      <c r="Q105" s="39">
        <f t="shared" si="16"/>
        <v>0</v>
      </c>
      <c r="R105" s="39">
        <f t="shared" si="17"/>
        <v>0</v>
      </c>
      <c r="S105" s="39">
        <f t="shared" si="18"/>
        <v>0</v>
      </c>
      <c r="T105" s="39">
        <f t="shared" si="19"/>
        <v>0</v>
      </c>
      <c r="U105" s="39">
        <f t="shared" si="20"/>
        <v>0</v>
      </c>
      <c r="AW105" s="38"/>
      <c r="AX105" s="39"/>
      <c r="AY105" s="39"/>
      <c r="AZ105" s="39"/>
      <c r="BA105" s="39"/>
      <c r="BB105" s="44"/>
      <c r="BC105" s="44"/>
      <c r="BD105" s="40"/>
      <c r="BE105" s="40"/>
      <c r="BF105" s="40"/>
      <c r="BG105" s="41"/>
      <c r="BH105" s="41"/>
      <c r="BI105" s="45"/>
      <c r="BJ105" s="43"/>
      <c r="BK105" s="45"/>
      <c r="BL105" s="43"/>
      <c r="BM105" s="45"/>
      <c r="BN105" s="43"/>
      <c r="BO105" s="45"/>
      <c r="BP105" s="43"/>
      <c r="BQ105" s="45"/>
      <c r="BR105" s="43"/>
      <c r="BS105" s="45"/>
      <c r="BT105" s="43"/>
      <c r="BU105" s="45"/>
      <c r="BV105" s="43"/>
      <c r="BW105" s="45"/>
      <c r="BX105" s="43"/>
      <c r="BY105" s="42"/>
      <c r="BZ105" s="43"/>
      <c r="CA105" s="42"/>
      <c r="CB105" s="43"/>
      <c r="CC105" s="42"/>
      <c r="CD105" s="43"/>
      <c r="CE105" s="42"/>
      <c r="CF105" s="43"/>
      <c r="CG105" s="42"/>
      <c r="CH105" s="43"/>
    </row>
    <row r="106" spans="1:86" ht="12.75" customHeight="1">
      <c r="A106" s="28" t="s">
        <v>278</v>
      </c>
      <c r="B106" s="29">
        <v>95</v>
      </c>
      <c r="C106" s="30" t="s">
        <v>279</v>
      </c>
      <c r="D106" s="31" t="s">
        <v>135</v>
      </c>
      <c r="E106" s="32" t="s">
        <v>49</v>
      </c>
      <c r="F106" s="33" t="s">
        <v>221</v>
      </c>
      <c r="G106" s="34" t="s">
        <v>26</v>
      </c>
      <c r="H106" s="35">
        <v>2444</v>
      </c>
      <c r="I106" s="36">
        <v>872</v>
      </c>
      <c r="J106" s="37">
        <v>115</v>
      </c>
      <c r="K106" s="36">
        <v>818</v>
      </c>
      <c r="L106" s="37">
        <v>32</v>
      </c>
      <c r="M106" s="36">
        <v>754</v>
      </c>
      <c r="N106" s="37">
        <v>148</v>
      </c>
      <c r="O106" s="38">
        <f t="shared" si="14"/>
        <v>0.8174</v>
      </c>
      <c r="P106" s="39">
        <f t="shared" si="15"/>
        <v>0</v>
      </c>
      <c r="Q106" s="39">
        <f t="shared" si="16"/>
        <v>0</v>
      </c>
      <c r="R106" s="39">
        <f t="shared" si="17"/>
        <v>0</v>
      </c>
      <c r="S106" s="39">
        <f t="shared" si="18"/>
        <v>0</v>
      </c>
      <c r="T106" s="39">
        <f t="shared" si="19"/>
        <v>0</v>
      </c>
      <c r="U106" s="39">
        <f t="shared" si="20"/>
        <v>0</v>
      </c>
      <c r="AW106" s="38"/>
      <c r="AX106" s="39"/>
      <c r="AY106" s="39"/>
      <c r="AZ106" s="39"/>
      <c r="BA106" s="39"/>
      <c r="BB106" s="44"/>
      <c r="BC106" s="44"/>
      <c r="BD106" s="40"/>
      <c r="BE106" s="40"/>
      <c r="BF106" s="40"/>
      <c r="BG106" s="41"/>
      <c r="BH106" s="41"/>
      <c r="BI106" s="45"/>
      <c r="BJ106" s="43"/>
      <c r="BK106" s="45"/>
      <c r="BL106" s="43"/>
      <c r="BM106" s="45"/>
      <c r="BN106" s="43"/>
      <c r="BO106" s="45"/>
      <c r="BP106" s="43"/>
      <c r="BQ106" s="45"/>
      <c r="BR106" s="43"/>
      <c r="BS106" s="45"/>
      <c r="BT106" s="43"/>
      <c r="BU106" s="45"/>
      <c r="BV106" s="43"/>
      <c r="BW106" s="45"/>
      <c r="BX106" s="43"/>
      <c r="BY106" s="42"/>
      <c r="BZ106" s="43"/>
      <c r="CA106" s="42"/>
      <c r="CB106" s="43"/>
      <c r="CC106" s="42"/>
      <c r="CD106" s="43"/>
      <c r="CE106" s="42"/>
      <c r="CF106" s="43"/>
      <c r="CG106" s="42"/>
      <c r="CH106" s="43"/>
    </row>
    <row r="107" spans="1:86" ht="12.75" customHeight="1">
      <c r="A107" s="28" t="s">
        <v>280</v>
      </c>
      <c r="B107" s="29">
        <v>95</v>
      </c>
      <c r="C107" s="30" t="s">
        <v>281</v>
      </c>
      <c r="D107" s="31" t="s">
        <v>282</v>
      </c>
      <c r="E107" s="32" t="s">
        <v>4</v>
      </c>
      <c r="F107" s="33" t="s">
        <v>71</v>
      </c>
      <c r="G107" s="34" t="s">
        <v>26</v>
      </c>
      <c r="H107" s="35">
        <v>2444</v>
      </c>
      <c r="I107" s="36">
        <v>838</v>
      </c>
      <c r="J107" s="37">
        <v>138</v>
      </c>
      <c r="K107" s="36">
        <v>771</v>
      </c>
      <c r="L107" s="37">
        <v>56</v>
      </c>
      <c r="M107" s="36">
        <v>835</v>
      </c>
      <c r="N107" s="37">
        <v>83</v>
      </c>
      <c r="O107" s="38">
        <f t="shared" si="14"/>
        <v>0.8174</v>
      </c>
      <c r="P107" s="39">
        <f t="shared" si="15"/>
        <v>0</v>
      </c>
      <c r="Q107" s="39">
        <f t="shared" si="16"/>
        <v>0</v>
      </c>
      <c r="R107" s="39">
        <f t="shared" si="17"/>
        <v>0</v>
      </c>
      <c r="S107" s="39">
        <f t="shared" si="18"/>
        <v>0</v>
      </c>
      <c r="T107" s="39">
        <f t="shared" si="19"/>
        <v>0</v>
      </c>
      <c r="U107" s="39">
        <f t="shared" si="20"/>
        <v>0</v>
      </c>
      <c r="AW107" s="38"/>
      <c r="AX107" s="39"/>
      <c r="AY107" s="39"/>
      <c r="AZ107" s="39"/>
      <c r="BA107" s="39"/>
      <c r="BB107" s="44"/>
      <c r="BC107" s="44"/>
      <c r="BD107" s="40"/>
      <c r="BE107" s="40"/>
      <c r="BF107" s="40"/>
      <c r="BG107" s="41"/>
      <c r="BH107" s="41"/>
      <c r="BI107" s="45"/>
      <c r="BJ107" s="43"/>
      <c r="BK107" s="45"/>
      <c r="BL107" s="43"/>
      <c r="BM107" s="45"/>
      <c r="BN107" s="43"/>
      <c r="BO107" s="45"/>
      <c r="BP107" s="43"/>
      <c r="BQ107" s="45"/>
      <c r="BR107" s="43"/>
      <c r="BS107" s="45"/>
      <c r="BT107" s="43"/>
      <c r="BU107" s="45"/>
      <c r="BV107" s="43"/>
      <c r="BW107" s="45"/>
      <c r="BX107" s="43"/>
      <c r="BY107" s="46"/>
      <c r="BZ107" s="43"/>
      <c r="CA107" s="3"/>
      <c r="CB107" s="43"/>
      <c r="CC107" s="46"/>
      <c r="CD107" s="43"/>
      <c r="CE107" s="46"/>
      <c r="CF107" s="43"/>
      <c r="CG107" s="3"/>
      <c r="CH107" s="43"/>
    </row>
    <row r="108" spans="1:86" ht="12.75" customHeight="1">
      <c r="A108" s="28" t="s">
        <v>283</v>
      </c>
      <c r="B108" s="29">
        <v>97</v>
      </c>
      <c r="C108" s="30" t="s">
        <v>284</v>
      </c>
      <c r="D108" s="31" t="s">
        <v>228</v>
      </c>
      <c r="E108" s="32" t="s">
        <v>41</v>
      </c>
      <c r="F108" s="33" t="s">
        <v>61</v>
      </c>
      <c r="G108" s="34" t="s">
        <v>26</v>
      </c>
      <c r="H108" s="35">
        <v>2440</v>
      </c>
      <c r="I108" s="36">
        <v>982</v>
      </c>
      <c r="J108" s="37">
        <v>28</v>
      </c>
      <c r="K108" s="36">
        <v>725</v>
      </c>
      <c r="L108" s="37">
        <v>92</v>
      </c>
      <c r="M108" s="36">
        <v>733</v>
      </c>
      <c r="N108" s="37">
        <v>162</v>
      </c>
      <c r="O108" s="38">
        <f aca="true" t="shared" si="21" ref="O108:O139">ROUND(H108/$H$11,4)</f>
        <v>0.8161</v>
      </c>
      <c r="P108" s="39">
        <f aca="true" t="shared" si="22" ref="P108:P139">ROUND(calculPP1,4)</f>
        <v>0</v>
      </c>
      <c r="Q108" s="39">
        <f aca="true" t="shared" si="23" ref="Q108:Q139">ROUND(calculPP2,4)</f>
        <v>0</v>
      </c>
      <c r="R108" s="39">
        <f aca="true" t="shared" si="24" ref="R108:R139">ROUND(calculPP3,4)</f>
        <v>0</v>
      </c>
      <c r="S108" s="39">
        <f aca="true" t="shared" si="25" ref="S108:S139">ROUND(calculPP4,4)</f>
        <v>0</v>
      </c>
      <c r="T108" s="39">
        <f aca="true" t="shared" si="26" ref="T108:T139">ROUND(calculPP5,4)</f>
        <v>0</v>
      </c>
      <c r="U108" s="39">
        <f aca="true" t="shared" si="27" ref="U108:U139">ROUND(calculPP67,4)</f>
        <v>0</v>
      </c>
      <c r="AW108" s="38"/>
      <c r="AX108" s="39"/>
      <c r="AY108" s="39"/>
      <c r="AZ108" s="39"/>
      <c r="BA108" s="39"/>
      <c r="BB108" s="44"/>
      <c r="BC108" s="44"/>
      <c r="BD108" s="40"/>
      <c r="BE108" s="40"/>
      <c r="BF108" s="40"/>
      <c r="BG108" s="41"/>
      <c r="BH108" s="41"/>
      <c r="BI108" s="45"/>
      <c r="BJ108" s="43"/>
      <c r="BK108" s="45"/>
      <c r="BL108" s="43"/>
      <c r="BM108" s="45"/>
      <c r="BN108" s="43"/>
      <c r="BO108" s="45"/>
      <c r="BP108" s="43"/>
      <c r="BQ108" s="45"/>
      <c r="BR108" s="43"/>
      <c r="BS108" s="45"/>
      <c r="BT108" s="43"/>
      <c r="BU108" s="45"/>
      <c r="BV108" s="43"/>
      <c r="BW108" s="45"/>
      <c r="BX108" s="43"/>
      <c r="BY108" s="46"/>
      <c r="BZ108" s="43"/>
      <c r="CA108" s="3"/>
      <c r="CB108" s="43"/>
      <c r="CC108" s="46"/>
      <c r="CD108" s="43"/>
      <c r="CE108" s="46"/>
      <c r="CF108" s="43"/>
      <c r="CG108" s="3"/>
      <c r="CH108" s="43"/>
    </row>
    <row r="109" spans="1:86" ht="12.75" customHeight="1">
      <c r="A109" s="28" t="s">
        <v>285</v>
      </c>
      <c r="B109" s="29">
        <v>98</v>
      </c>
      <c r="C109" s="30" t="s">
        <v>286</v>
      </c>
      <c r="D109" s="31" t="s">
        <v>121</v>
      </c>
      <c r="E109" s="32" t="s">
        <v>41</v>
      </c>
      <c r="F109" s="33" t="s">
        <v>287</v>
      </c>
      <c r="G109" s="34" t="s">
        <v>31</v>
      </c>
      <c r="H109" s="35">
        <v>2434</v>
      </c>
      <c r="I109" s="36">
        <v>971</v>
      </c>
      <c r="J109" s="37">
        <v>38</v>
      </c>
      <c r="K109" s="36">
        <v>741</v>
      </c>
      <c r="L109" s="37">
        <v>81</v>
      </c>
      <c r="M109" s="36">
        <v>722</v>
      </c>
      <c r="N109" s="37">
        <v>165</v>
      </c>
      <c r="O109" s="38">
        <f t="shared" si="21"/>
        <v>0.814</v>
      </c>
      <c r="P109" s="39">
        <f t="shared" si="22"/>
        <v>0</v>
      </c>
      <c r="Q109" s="39">
        <f t="shared" si="23"/>
        <v>0</v>
      </c>
      <c r="R109" s="39">
        <f t="shared" si="24"/>
        <v>0</v>
      </c>
      <c r="S109" s="39">
        <f t="shared" si="25"/>
        <v>0</v>
      </c>
      <c r="T109" s="39">
        <f t="shared" si="26"/>
        <v>0</v>
      </c>
      <c r="U109" s="39">
        <f t="shared" si="27"/>
        <v>0</v>
      </c>
      <c r="AW109" s="38"/>
      <c r="AX109" s="39"/>
      <c r="AY109" s="39"/>
      <c r="AZ109" s="39"/>
      <c r="BA109" s="39"/>
      <c r="BB109" s="44"/>
      <c r="BC109" s="44"/>
      <c r="BD109" s="40"/>
      <c r="BE109" s="40"/>
      <c r="BF109" s="40"/>
      <c r="BG109" s="41"/>
      <c r="BH109" s="41"/>
      <c r="BI109" s="45"/>
      <c r="BJ109" s="43"/>
      <c r="BK109" s="45"/>
      <c r="BL109" s="43"/>
      <c r="BM109" s="45"/>
      <c r="BN109" s="43"/>
      <c r="BO109" s="45"/>
      <c r="BP109" s="43"/>
      <c r="BQ109" s="45"/>
      <c r="BR109" s="43"/>
      <c r="BS109" s="45"/>
      <c r="BT109" s="43"/>
      <c r="BU109" s="45"/>
      <c r="BV109" s="43"/>
      <c r="BW109" s="45"/>
      <c r="BX109" s="43"/>
      <c r="BY109" s="46"/>
      <c r="BZ109" s="43"/>
      <c r="CA109" s="3"/>
      <c r="CB109" s="43"/>
      <c r="CC109" s="46"/>
      <c r="CD109" s="43"/>
      <c r="CE109" s="46"/>
      <c r="CF109" s="43"/>
      <c r="CG109" s="3"/>
      <c r="CH109" s="43"/>
    </row>
    <row r="110" spans="1:86" ht="12.75" customHeight="1">
      <c r="A110" s="28" t="s">
        <v>288</v>
      </c>
      <c r="B110" s="29">
        <v>99</v>
      </c>
      <c r="C110" s="30" t="s">
        <v>289</v>
      </c>
      <c r="D110" s="31" t="s">
        <v>290</v>
      </c>
      <c r="E110" s="32" t="s">
        <v>41</v>
      </c>
      <c r="F110" s="33" t="s">
        <v>159</v>
      </c>
      <c r="G110" s="34" t="s">
        <v>26</v>
      </c>
      <c r="H110" s="35">
        <v>2427</v>
      </c>
      <c r="I110" s="36">
        <v>956</v>
      </c>
      <c r="J110" s="37">
        <v>48</v>
      </c>
      <c r="K110" s="36">
        <v>678</v>
      </c>
      <c r="L110" s="37">
        <v>124</v>
      </c>
      <c r="M110" s="36">
        <v>793</v>
      </c>
      <c r="N110" s="37">
        <v>125</v>
      </c>
      <c r="O110" s="38">
        <f t="shared" si="21"/>
        <v>0.8117</v>
      </c>
      <c r="P110" s="39">
        <f t="shared" si="22"/>
        <v>0</v>
      </c>
      <c r="Q110" s="39">
        <f t="shared" si="23"/>
        <v>0</v>
      </c>
      <c r="R110" s="39">
        <f t="shared" si="24"/>
        <v>0</v>
      </c>
      <c r="S110" s="39">
        <f t="shared" si="25"/>
        <v>0</v>
      </c>
      <c r="T110" s="39">
        <f t="shared" si="26"/>
        <v>0</v>
      </c>
      <c r="U110" s="39">
        <f t="shared" si="27"/>
        <v>0</v>
      </c>
      <c r="AW110" s="38"/>
      <c r="AX110" s="39"/>
      <c r="AY110" s="39"/>
      <c r="AZ110" s="39"/>
      <c r="BA110" s="39"/>
      <c r="BB110" s="44"/>
      <c r="BC110" s="44"/>
      <c r="BD110" s="40"/>
      <c r="BE110" s="40"/>
      <c r="BF110" s="40"/>
      <c r="BG110" s="41"/>
      <c r="BH110" s="41"/>
      <c r="BI110" s="45"/>
      <c r="BJ110" s="43"/>
      <c r="BK110" s="45"/>
      <c r="BL110" s="43"/>
      <c r="BM110" s="45"/>
      <c r="BN110" s="43"/>
      <c r="BO110" s="45"/>
      <c r="BP110" s="43"/>
      <c r="BQ110" s="45"/>
      <c r="BR110" s="43"/>
      <c r="BS110" s="45"/>
      <c r="BT110" s="43"/>
      <c r="BU110" s="45"/>
      <c r="BV110" s="43"/>
      <c r="BW110" s="45"/>
      <c r="BX110" s="43"/>
      <c r="BY110" s="46"/>
      <c r="BZ110" s="43"/>
      <c r="CA110" s="3"/>
      <c r="CB110" s="43"/>
      <c r="CC110" s="46"/>
      <c r="CD110" s="43"/>
      <c r="CE110" s="46"/>
      <c r="CF110" s="43"/>
      <c r="CG110" s="3"/>
      <c r="CH110" s="43"/>
    </row>
    <row r="111" spans="1:86" ht="12.75" customHeight="1">
      <c r="A111" s="28" t="s">
        <v>291</v>
      </c>
      <c r="B111" s="29">
        <v>100</v>
      </c>
      <c r="C111" s="30" t="s">
        <v>292</v>
      </c>
      <c r="D111" s="31" t="s">
        <v>76</v>
      </c>
      <c r="E111" s="32" t="s">
        <v>4</v>
      </c>
      <c r="F111" s="33" t="s">
        <v>34</v>
      </c>
      <c r="G111" s="34" t="s">
        <v>26</v>
      </c>
      <c r="H111" s="35">
        <v>2422</v>
      </c>
      <c r="I111" s="36">
        <v>805</v>
      </c>
      <c r="J111" s="37">
        <v>164</v>
      </c>
      <c r="K111" s="36">
        <v>772</v>
      </c>
      <c r="L111" s="37">
        <v>54</v>
      </c>
      <c r="M111" s="36">
        <v>845</v>
      </c>
      <c r="N111" s="37">
        <v>69</v>
      </c>
      <c r="O111" s="38">
        <f t="shared" si="21"/>
        <v>0.81</v>
      </c>
      <c r="P111" s="39">
        <f t="shared" si="22"/>
        <v>0</v>
      </c>
      <c r="Q111" s="39">
        <f t="shared" si="23"/>
        <v>0</v>
      </c>
      <c r="R111" s="39">
        <f t="shared" si="24"/>
        <v>0</v>
      </c>
      <c r="S111" s="39">
        <f t="shared" si="25"/>
        <v>0</v>
      </c>
      <c r="T111" s="39">
        <f t="shared" si="26"/>
        <v>0</v>
      </c>
      <c r="U111" s="39">
        <f t="shared" si="27"/>
        <v>0</v>
      </c>
      <c r="AW111" s="38"/>
      <c r="AX111" s="39"/>
      <c r="AY111" s="39"/>
      <c r="AZ111" s="39"/>
      <c r="BA111" s="39"/>
      <c r="BB111" s="44"/>
      <c r="BC111" s="44"/>
      <c r="BD111" s="40"/>
      <c r="BE111" s="40"/>
      <c r="BF111" s="40"/>
      <c r="BG111" s="41"/>
      <c r="BH111" s="41"/>
      <c r="BI111" s="45"/>
      <c r="BJ111" s="43"/>
      <c r="BK111" s="45"/>
      <c r="BL111" s="43"/>
      <c r="BM111" s="45"/>
      <c r="BN111" s="43"/>
      <c r="BO111" s="45"/>
      <c r="BP111" s="43"/>
      <c r="BQ111" s="45"/>
      <c r="BR111" s="43"/>
      <c r="BS111" s="45"/>
      <c r="BT111" s="43"/>
      <c r="BU111" s="45"/>
      <c r="BV111" s="43"/>
      <c r="BW111" s="45"/>
      <c r="BX111" s="43"/>
      <c r="BY111" s="46"/>
      <c r="BZ111" s="43"/>
      <c r="CA111" s="3"/>
      <c r="CB111" s="43"/>
      <c r="CC111" s="46"/>
      <c r="CD111" s="43"/>
      <c r="CE111" s="46"/>
      <c r="CF111" s="43"/>
      <c r="CG111" s="3"/>
      <c r="CH111" s="43"/>
    </row>
    <row r="112" spans="1:86" ht="12.75" customHeight="1">
      <c r="A112" s="28" t="s">
        <v>293</v>
      </c>
      <c r="B112" s="29">
        <v>101</v>
      </c>
      <c r="C112" s="30" t="s">
        <v>294</v>
      </c>
      <c r="D112" s="31" t="s">
        <v>107</v>
      </c>
      <c r="E112" s="32" t="s">
        <v>41</v>
      </c>
      <c r="F112" s="33" t="s">
        <v>295</v>
      </c>
      <c r="G112" s="34" t="s">
        <v>31</v>
      </c>
      <c r="H112" s="35">
        <v>2420</v>
      </c>
      <c r="I112" s="36">
        <v>896</v>
      </c>
      <c r="J112" s="37">
        <v>86</v>
      </c>
      <c r="K112" s="36">
        <v>680</v>
      </c>
      <c r="L112" s="37">
        <v>121</v>
      </c>
      <c r="M112" s="36">
        <v>844</v>
      </c>
      <c r="N112" s="37">
        <v>71</v>
      </c>
      <c r="O112" s="38">
        <f t="shared" si="21"/>
        <v>0.8094</v>
      </c>
      <c r="P112" s="39">
        <f t="shared" si="22"/>
        <v>0</v>
      </c>
      <c r="Q112" s="39">
        <f t="shared" si="23"/>
        <v>0</v>
      </c>
      <c r="R112" s="39">
        <f t="shared" si="24"/>
        <v>0</v>
      </c>
      <c r="S112" s="39">
        <f t="shared" si="25"/>
        <v>0</v>
      </c>
      <c r="T112" s="39">
        <f t="shared" si="26"/>
        <v>0</v>
      </c>
      <c r="U112" s="39">
        <f t="shared" si="27"/>
        <v>0</v>
      </c>
      <c r="AW112" s="38"/>
      <c r="AX112" s="39"/>
      <c r="AY112" s="39"/>
      <c r="AZ112" s="39"/>
      <c r="BA112" s="39"/>
      <c r="BB112" s="44"/>
      <c r="BC112" s="44"/>
      <c r="BD112" s="40"/>
      <c r="BE112" s="40"/>
      <c r="BF112" s="40"/>
      <c r="BG112" s="41"/>
      <c r="BH112" s="41"/>
      <c r="BI112" s="45"/>
      <c r="BJ112" s="43"/>
      <c r="BK112" s="45"/>
      <c r="BL112" s="43"/>
      <c r="BM112" s="45"/>
      <c r="BN112" s="43"/>
      <c r="BO112" s="45"/>
      <c r="BP112" s="43"/>
      <c r="BQ112" s="45"/>
      <c r="BR112" s="43"/>
      <c r="BS112" s="45"/>
      <c r="BT112" s="43"/>
      <c r="BU112" s="45"/>
      <c r="BV112" s="43"/>
      <c r="BW112" s="45"/>
      <c r="BX112" s="43"/>
      <c r="BY112" s="46"/>
      <c r="BZ112" s="43"/>
      <c r="CA112" s="3"/>
      <c r="CB112" s="43"/>
      <c r="CC112" s="46"/>
      <c r="CD112" s="43"/>
      <c r="CE112" s="46"/>
      <c r="CF112" s="43"/>
      <c r="CG112" s="3"/>
      <c r="CH112" s="43"/>
    </row>
    <row r="113" spans="1:86" ht="12.75" customHeight="1">
      <c r="A113" s="28" t="s">
        <v>296</v>
      </c>
      <c r="B113" s="29">
        <v>102</v>
      </c>
      <c r="C113" s="30" t="s">
        <v>297</v>
      </c>
      <c r="D113" s="31" t="s">
        <v>228</v>
      </c>
      <c r="E113" s="32" t="s">
        <v>41</v>
      </c>
      <c r="F113" s="33" t="s">
        <v>298</v>
      </c>
      <c r="G113" s="34" t="s">
        <v>26</v>
      </c>
      <c r="H113" s="35">
        <v>2414</v>
      </c>
      <c r="I113" s="36">
        <v>896</v>
      </c>
      <c r="J113" s="37">
        <v>86</v>
      </c>
      <c r="K113" s="36">
        <v>631</v>
      </c>
      <c r="L113" s="37">
        <v>153</v>
      </c>
      <c r="M113" s="36">
        <v>887</v>
      </c>
      <c r="N113" s="37">
        <v>36</v>
      </c>
      <c r="O113" s="38">
        <f t="shared" si="21"/>
        <v>0.8074</v>
      </c>
      <c r="P113" s="39">
        <f t="shared" si="22"/>
        <v>0</v>
      </c>
      <c r="Q113" s="39">
        <f t="shared" si="23"/>
        <v>0</v>
      </c>
      <c r="R113" s="39">
        <f t="shared" si="24"/>
        <v>0</v>
      </c>
      <c r="S113" s="39">
        <f t="shared" si="25"/>
        <v>0</v>
      </c>
      <c r="T113" s="39">
        <f t="shared" si="26"/>
        <v>0</v>
      </c>
      <c r="U113" s="39">
        <f t="shared" si="27"/>
        <v>0</v>
      </c>
      <c r="AW113" s="38"/>
      <c r="AX113" s="39"/>
      <c r="AY113" s="39"/>
      <c r="AZ113" s="39"/>
      <c r="BA113" s="39"/>
      <c r="BB113" s="44"/>
      <c r="BC113" s="44"/>
      <c r="BD113" s="40"/>
      <c r="BE113" s="40"/>
      <c r="BF113" s="40"/>
      <c r="BG113" s="41"/>
      <c r="BH113" s="41"/>
      <c r="BI113" s="45"/>
      <c r="BJ113" s="43"/>
      <c r="BK113" s="45"/>
      <c r="BL113" s="43"/>
      <c r="BM113" s="45"/>
      <c r="BN113" s="43"/>
      <c r="BO113" s="45"/>
      <c r="BP113" s="43"/>
      <c r="BQ113" s="45"/>
      <c r="BR113" s="43"/>
      <c r="BS113" s="45"/>
      <c r="BT113" s="43"/>
      <c r="BU113" s="45"/>
      <c r="BV113" s="43"/>
      <c r="BW113" s="45"/>
      <c r="BX113" s="43"/>
      <c r="BY113" s="46"/>
      <c r="BZ113" s="43"/>
      <c r="CA113" s="3"/>
      <c r="CB113" s="43"/>
      <c r="CC113" s="46"/>
      <c r="CD113" s="43"/>
      <c r="CE113" s="46"/>
      <c r="CF113" s="43"/>
      <c r="CG113" s="3"/>
      <c r="CH113" s="43"/>
    </row>
    <row r="114" spans="1:86" ht="12.75" customHeight="1">
      <c r="A114" s="28" t="s">
        <v>299</v>
      </c>
      <c r="B114" s="29">
        <v>103</v>
      </c>
      <c r="C114" s="30" t="s">
        <v>300</v>
      </c>
      <c r="D114" s="31" t="s">
        <v>107</v>
      </c>
      <c r="E114" s="32" t="s">
        <v>41</v>
      </c>
      <c r="F114" s="33" t="s">
        <v>200</v>
      </c>
      <c r="G114" s="34" t="s">
        <v>126</v>
      </c>
      <c r="H114" s="35">
        <v>2407</v>
      </c>
      <c r="I114" s="36">
        <v>840</v>
      </c>
      <c r="J114" s="37">
        <v>137</v>
      </c>
      <c r="K114" s="36">
        <v>744</v>
      </c>
      <c r="L114" s="37">
        <v>79</v>
      </c>
      <c r="M114" s="36">
        <v>823</v>
      </c>
      <c r="N114" s="37">
        <v>93</v>
      </c>
      <c r="O114" s="38">
        <f t="shared" si="21"/>
        <v>0.805</v>
      </c>
      <c r="P114" s="39">
        <f t="shared" si="22"/>
        <v>0</v>
      </c>
      <c r="Q114" s="39">
        <f t="shared" si="23"/>
        <v>0</v>
      </c>
      <c r="R114" s="39">
        <f t="shared" si="24"/>
        <v>0</v>
      </c>
      <c r="S114" s="39">
        <f t="shared" si="25"/>
        <v>0</v>
      </c>
      <c r="T114" s="39">
        <f t="shared" si="26"/>
        <v>0</v>
      </c>
      <c r="U114" s="39">
        <f t="shared" si="27"/>
        <v>0</v>
      </c>
      <c r="AW114" s="38"/>
      <c r="AX114" s="39"/>
      <c r="AY114" s="39"/>
      <c r="AZ114" s="39"/>
      <c r="BA114" s="39"/>
      <c r="BB114" s="44"/>
      <c r="BC114" s="44"/>
      <c r="BD114" s="40"/>
      <c r="BE114" s="40"/>
      <c r="BF114" s="40"/>
      <c r="BG114" s="41"/>
      <c r="BH114" s="41"/>
      <c r="BI114" s="45"/>
      <c r="BJ114" s="43"/>
      <c r="BK114" s="45"/>
      <c r="BL114" s="43"/>
      <c r="BM114" s="45"/>
      <c r="BN114" s="43"/>
      <c r="BO114" s="45"/>
      <c r="BP114" s="43"/>
      <c r="BQ114" s="45"/>
      <c r="BR114" s="43"/>
      <c r="BS114" s="45"/>
      <c r="BT114" s="43"/>
      <c r="BU114" s="45"/>
      <c r="BV114" s="43"/>
      <c r="BW114" s="45"/>
      <c r="BX114" s="43"/>
      <c r="BY114" s="46"/>
      <c r="BZ114" s="43"/>
      <c r="CA114" s="3"/>
      <c r="CB114" s="43"/>
      <c r="CC114" s="46"/>
      <c r="CD114" s="43"/>
      <c r="CE114" s="46"/>
      <c r="CF114" s="43"/>
      <c r="CG114" s="3"/>
      <c r="CH114" s="43"/>
    </row>
    <row r="115" spans="1:86" ht="12.75" customHeight="1">
      <c r="A115" s="28" t="s">
        <v>301</v>
      </c>
      <c r="B115" s="29">
        <v>104</v>
      </c>
      <c r="C115" s="30" t="s">
        <v>302</v>
      </c>
      <c r="D115" s="31" t="s">
        <v>107</v>
      </c>
      <c r="E115" s="32" t="s">
        <v>49</v>
      </c>
      <c r="F115" s="33" t="s">
        <v>118</v>
      </c>
      <c r="G115" s="34" t="s">
        <v>26</v>
      </c>
      <c r="H115" s="35">
        <v>2405</v>
      </c>
      <c r="I115" s="36">
        <v>850</v>
      </c>
      <c r="J115" s="37">
        <v>128</v>
      </c>
      <c r="K115" s="36">
        <v>715</v>
      </c>
      <c r="L115" s="37">
        <v>103</v>
      </c>
      <c r="M115" s="36">
        <v>840</v>
      </c>
      <c r="N115" s="37">
        <v>79</v>
      </c>
      <c r="O115" s="38">
        <f t="shared" si="21"/>
        <v>0.8043</v>
      </c>
      <c r="P115" s="39">
        <f t="shared" si="22"/>
        <v>0</v>
      </c>
      <c r="Q115" s="39">
        <f t="shared" si="23"/>
        <v>0</v>
      </c>
      <c r="R115" s="39">
        <f t="shared" si="24"/>
        <v>0</v>
      </c>
      <c r="S115" s="39">
        <f t="shared" si="25"/>
        <v>0</v>
      </c>
      <c r="T115" s="39">
        <f t="shared" si="26"/>
        <v>0</v>
      </c>
      <c r="U115" s="39">
        <f t="shared" si="27"/>
        <v>0</v>
      </c>
      <c r="AW115" s="38"/>
      <c r="AX115" s="39"/>
      <c r="AY115" s="39"/>
      <c r="AZ115" s="39"/>
      <c r="BA115" s="39"/>
      <c r="BB115" s="44"/>
      <c r="BC115" s="44"/>
      <c r="BD115" s="40"/>
      <c r="BE115" s="40"/>
      <c r="BF115" s="40"/>
      <c r="BG115" s="41"/>
      <c r="BH115" s="41"/>
      <c r="BI115" s="45"/>
      <c r="BJ115" s="43"/>
      <c r="BK115" s="45"/>
      <c r="BL115" s="43"/>
      <c r="BM115" s="45"/>
      <c r="BN115" s="43"/>
      <c r="BO115" s="45"/>
      <c r="BP115" s="43"/>
      <c r="BQ115" s="45"/>
      <c r="BR115" s="43"/>
      <c r="BS115" s="45"/>
      <c r="BT115" s="43"/>
      <c r="BU115" s="45"/>
      <c r="BV115" s="43"/>
      <c r="BW115" s="45"/>
      <c r="BX115" s="43"/>
      <c r="BY115" s="46"/>
      <c r="BZ115" s="43"/>
      <c r="CA115" s="3"/>
      <c r="CB115" s="43"/>
      <c r="CC115" s="46"/>
      <c r="CD115" s="43"/>
      <c r="CE115" s="46"/>
      <c r="CF115" s="43"/>
      <c r="CG115" s="3"/>
      <c r="CH115" s="43"/>
    </row>
    <row r="116" spans="1:84" ht="12.75" customHeight="1">
      <c r="A116" s="28" t="s">
        <v>303</v>
      </c>
      <c r="B116" s="29">
        <v>105</v>
      </c>
      <c r="C116" s="30" t="s">
        <v>304</v>
      </c>
      <c r="D116" s="31" t="s">
        <v>107</v>
      </c>
      <c r="E116" s="32" t="s">
        <v>49</v>
      </c>
      <c r="F116" s="33" t="s">
        <v>42</v>
      </c>
      <c r="G116" s="34" t="s">
        <v>31</v>
      </c>
      <c r="H116" s="35">
        <v>2398</v>
      </c>
      <c r="I116" s="36">
        <v>892</v>
      </c>
      <c r="J116" s="37">
        <v>91</v>
      </c>
      <c r="K116" s="36">
        <v>779</v>
      </c>
      <c r="L116" s="37">
        <v>52</v>
      </c>
      <c r="M116" s="36">
        <v>727</v>
      </c>
      <c r="N116" s="37">
        <v>164</v>
      </c>
      <c r="O116" s="38">
        <f t="shared" si="21"/>
        <v>0.802</v>
      </c>
      <c r="P116" s="39">
        <f t="shared" si="22"/>
        <v>0</v>
      </c>
      <c r="Q116" s="39">
        <f t="shared" si="23"/>
        <v>0</v>
      </c>
      <c r="R116" s="39">
        <f t="shared" si="24"/>
        <v>0</v>
      </c>
      <c r="S116" s="39">
        <f t="shared" si="25"/>
        <v>0</v>
      </c>
      <c r="T116" s="39">
        <f t="shared" si="26"/>
        <v>0</v>
      </c>
      <c r="U116" s="39">
        <f t="shared" si="27"/>
        <v>0</v>
      </c>
      <c r="AW116" s="38"/>
      <c r="AX116" s="39"/>
      <c r="AY116" s="39"/>
      <c r="AZ116" s="39"/>
      <c r="BA116" s="39"/>
      <c r="BB116" s="44"/>
      <c r="BC116" s="44"/>
      <c r="BD116" s="40"/>
      <c r="BE116" s="40"/>
      <c r="BF116" s="40"/>
      <c r="BG116" s="41"/>
      <c r="BH116" s="41"/>
      <c r="BI116" s="45"/>
      <c r="BJ116" s="43"/>
      <c r="BK116" s="45"/>
      <c r="BL116" s="43"/>
      <c r="BM116" s="45"/>
      <c r="BN116" s="43"/>
      <c r="BO116" s="45"/>
      <c r="BP116" s="43"/>
      <c r="BQ116" s="45"/>
      <c r="BR116" s="43"/>
      <c r="BS116" s="45"/>
      <c r="BT116" s="43"/>
      <c r="BU116" s="45"/>
      <c r="BV116" s="43"/>
      <c r="BW116" s="45"/>
      <c r="BX116" s="43"/>
      <c r="BY116" s="3"/>
      <c r="BZ116" s="43"/>
      <c r="CA116" s="46"/>
      <c r="CB116" s="43"/>
      <c r="CC116" s="46"/>
      <c r="CD116" s="43"/>
      <c r="CE116" s="3"/>
      <c r="CF116" s="43"/>
    </row>
    <row r="117" spans="1:84" ht="12.75" customHeight="1">
      <c r="A117" s="28" t="s">
        <v>305</v>
      </c>
      <c r="B117" s="29">
        <v>106</v>
      </c>
      <c r="C117" s="30" t="s">
        <v>306</v>
      </c>
      <c r="D117" s="31" t="s">
        <v>121</v>
      </c>
      <c r="E117" s="32" t="s">
        <v>49</v>
      </c>
      <c r="F117" s="33" t="s">
        <v>221</v>
      </c>
      <c r="G117" s="34" t="s">
        <v>26</v>
      </c>
      <c r="H117" s="35">
        <v>2397</v>
      </c>
      <c r="I117" s="36">
        <v>895</v>
      </c>
      <c r="J117" s="37">
        <v>89</v>
      </c>
      <c r="K117" s="36">
        <v>687</v>
      </c>
      <c r="L117" s="37">
        <v>116</v>
      </c>
      <c r="M117" s="36">
        <v>815</v>
      </c>
      <c r="N117" s="37">
        <v>106</v>
      </c>
      <c r="O117" s="38">
        <f t="shared" si="21"/>
        <v>0.8017</v>
      </c>
      <c r="P117" s="39">
        <f t="shared" si="22"/>
        <v>0</v>
      </c>
      <c r="Q117" s="39">
        <f t="shared" si="23"/>
        <v>0</v>
      </c>
      <c r="R117" s="39">
        <f t="shared" si="24"/>
        <v>0</v>
      </c>
      <c r="S117" s="39">
        <f t="shared" si="25"/>
        <v>0</v>
      </c>
      <c r="T117" s="39">
        <f t="shared" si="26"/>
        <v>0</v>
      </c>
      <c r="U117" s="39">
        <f t="shared" si="27"/>
        <v>0</v>
      </c>
      <c r="AW117" s="38"/>
      <c r="AX117" s="39"/>
      <c r="AY117" s="39"/>
      <c r="AZ117" s="39"/>
      <c r="BA117" s="39"/>
      <c r="BB117" s="44"/>
      <c r="BC117" s="44"/>
      <c r="BD117" s="40"/>
      <c r="BE117" s="40"/>
      <c r="BF117" s="40"/>
      <c r="BG117" s="41"/>
      <c r="BH117" s="41"/>
      <c r="BI117" s="45"/>
      <c r="BJ117" s="43"/>
      <c r="BK117" s="45"/>
      <c r="BL117" s="43"/>
      <c r="BM117" s="45"/>
      <c r="BN117" s="43"/>
      <c r="BO117" s="45"/>
      <c r="BP117" s="43"/>
      <c r="BQ117" s="45"/>
      <c r="BR117" s="43"/>
      <c r="BS117" s="45"/>
      <c r="BT117" s="43"/>
      <c r="BU117" s="45"/>
      <c r="BV117" s="43"/>
      <c r="BW117" s="45"/>
      <c r="BX117" s="43"/>
      <c r="BY117" s="3"/>
      <c r="BZ117" s="43"/>
      <c r="CA117" s="46"/>
      <c r="CB117" s="43"/>
      <c r="CC117" s="46"/>
      <c r="CD117" s="43"/>
      <c r="CE117" s="3"/>
      <c r="CF117" s="43"/>
    </row>
    <row r="118" spans="1:84" ht="12.75" customHeight="1">
      <c r="A118" s="28" t="s">
        <v>307</v>
      </c>
      <c r="B118" s="29">
        <v>107</v>
      </c>
      <c r="C118" s="30" t="s">
        <v>308</v>
      </c>
      <c r="D118" s="31" t="s">
        <v>139</v>
      </c>
      <c r="E118" s="32" t="s">
        <v>41</v>
      </c>
      <c r="F118" s="33" t="s">
        <v>132</v>
      </c>
      <c r="G118" s="34" t="s">
        <v>126</v>
      </c>
      <c r="H118" s="35">
        <v>2394</v>
      </c>
      <c r="I118" s="36">
        <v>843</v>
      </c>
      <c r="J118" s="37">
        <v>133</v>
      </c>
      <c r="K118" s="36">
        <v>728</v>
      </c>
      <c r="L118" s="37">
        <v>90</v>
      </c>
      <c r="M118" s="36">
        <v>823</v>
      </c>
      <c r="N118" s="37">
        <v>93</v>
      </c>
      <c r="O118" s="38">
        <f t="shared" si="21"/>
        <v>0.8007</v>
      </c>
      <c r="P118" s="39">
        <f t="shared" si="22"/>
        <v>0</v>
      </c>
      <c r="Q118" s="39">
        <f t="shared" si="23"/>
        <v>0</v>
      </c>
      <c r="R118" s="39">
        <f t="shared" si="24"/>
        <v>0</v>
      </c>
      <c r="S118" s="39">
        <f t="shared" si="25"/>
        <v>0</v>
      </c>
      <c r="T118" s="39">
        <f t="shared" si="26"/>
        <v>0</v>
      </c>
      <c r="U118" s="39">
        <f t="shared" si="27"/>
        <v>0</v>
      </c>
      <c r="AW118" s="38"/>
      <c r="AX118" s="39"/>
      <c r="AY118" s="39"/>
      <c r="AZ118" s="39"/>
      <c r="BA118" s="39"/>
      <c r="BB118" s="44"/>
      <c r="BC118" s="44"/>
      <c r="BD118" s="40"/>
      <c r="BE118" s="40"/>
      <c r="BF118" s="40"/>
      <c r="BG118" s="41"/>
      <c r="BH118" s="41"/>
      <c r="BI118" s="45"/>
      <c r="BJ118" s="43"/>
      <c r="BK118" s="45"/>
      <c r="BL118" s="43"/>
      <c r="BM118" s="45"/>
      <c r="BN118" s="43"/>
      <c r="BO118" s="45"/>
      <c r="BP118" s="43"/>
      <c r="BQ118" s="45"/>
      <c r="BR118" s="43"/>
      <c r="BS118" s="45"/>
      <c r="BT118" s="43"/>
      <c r="BU118" s="45"/>
      <c r="BV118" s="43"/>
      <c r="BW118" s="45"/>
      <c r="BX118" s="43"/>
      <c r="BY118" s="3"/>
      <c r="BZ118" s="43"/>
      <c r="CA118" s="46"/>
      <c r="CB118" s="43"/>
      <c r="CC118" s="46"/>
      <c r="CD118" s="43"/>
      <c r="CE118" s="3"/>
      <c r="CF118" s="43"/>
    </row>
    <row r="119" spans="1:84" ht="12.75" customHeight="1">
      <c r="A119" s="28" t="s">
        <v>309</v>
      </c>
      <c r="B119" s="29">
        <v>108</v>
      </c>
      <c r="C119" s="30" t="s">
        <v>310</v>
      </c>
      <c r="D119" s="31" t="s">
        <v>311</v>
      </c>
      <c r="E119" s="32" t="s">
        <v>41</v>
      </c>
      <c r="F119" s="33" t="s">
        <v>312</v>
      </c>
      <c r="G119" s="34" t="s">
        <v>31</v>
      </c>
      <c r="H119" s="35">
        <v>2393</v>
      </c>
      <c r="I119" s="36">
        <v>868</v>
      </c>
      <c r="J119" s="37">
        <v>120</v>
      </c>
      <c r="K119" s="36">
        <v>661</v>
      </c>
      <c r="L119" s="37">
        <v>137</v>
      </c>
      <c r="M119" s="36">
        <v>864</v>
      </c>
      <c r="N119" s="37">
        <v>54</v>
      </c>
      <c r="O119" s="38">
        <f t="shared" si="21"/>
        <v>0.8003</v>
      </c>
      <c r="P119" s="39">
        <f t="shared" si="22"/>
        <v>0</v>
      </c>
      <c r="Q119" s="39">
        <f t="shared" si="23"/>
        <v>0</v>
      </c>
      <c r="R119" s="39">
        <f t="shared" si="24"/>
        <v>0</v>
      </c>
      <c r="S119" s="39">
        <f t="shared" si="25"/>
        <v>0</v>
      </c>
      <c r="T119" s="39">
        <f t="shared" si="26"/>
        <v>0</v>
      </c>
      <c r="U119" s="39">
        <f t="shared" si="27"/>
        <v>0</v>
      </c>
      <c r="AW119" s="38"/>
      <c r="AX119" s="39"/>
      <c r="AY119" s="39"/>
      <c r="AZ119" s="39"/>
      <c r="BA119" s="39"/>
      <c r="BB119" s="44"/>
      <c r="BC119" s="44"/>
      <c r="BD119" s="40"/>
      <c r="BE119" s="40"/>
      <c r="BF119" s="40"/>
      <c r="BG119" s="41"/>
      <c r="BH119" s="41"/>
      <c r="BI119" s="45"/>
      <c r="BJ119" s="43"/>
      <c r="BK119" s="45"/>
      <c r="BL119" s="43"/>
      <c r="BM119" s="45"/>
      <c r="BN119" s="43"/>
      <c r="BO119" s="45"/>
      <c r="BP119" s="43"/>
      <c r="BQ119" s="45"/>
      <c r="BR119" s="43"/>
      <c r="BS119" s="45"/>
      <c r="BT119" s="43"/>
      <c r="BU119" s="45"/>
      <c r="BV119" s="43"/>
      <c r="BW119" s="45"/>
      <c r="BX119" s="43"/>
      <c r="BY119" s="3"/>
      <c r="BZ119" s="43"/>
      <c r="CA119" s="46"/>
      <c r="CB119" s="43"/>
      <c r="CC119" s="46"/>
      <c r="CD119" s="43"/>
      <c r="CE119" s="3"/>
      <c r="CF119" s="43"/>
    </row>
    <row r="120" spans="1:84" ht="12.75" customHeight="1">
      <c r="A120" s="28" t="s">
        <v>313</v>
      </c>
      <c r="B120" s="29">
        <v>109</v>
      </c>
      <c r="C120" s="30" t="s">
        <v>314</v>
      </c>
      <c r="D120" s="31" t="s">
        <v>311</v>
      </c>
      <c r="E120" s="32" t="s">
        <v>41</v>
      </c>
      <c r="F120" s="33" t="s">
        <v>64</v>
      </c>
      <c r="G120" s="34" t="s">
        <v>26</v>
      </c>
      <c r="H120" s="35">
        <v>2389</v>
      </c>
      <c r="I120" s="36">
        <v>826</v>
      </c>
      <c r="J120" s="37">
        <v>147</v>
      </c>
      <c r="K120" s="36">
        <v>745</v>
      </c>
      <c r="L120" s="37">
        <v>78</v>
      </c>
      <c r="M120" s="36">
        <v>818</v>
      </c>
      <c r="N120" s="37">
        <v>101</v>
      </c>
      <c r="O120" s="38">
        <f t="shared" si="21"/>
        <v>0.799</v>
      </c>
      <c r="P120" s="39">
        <f t="shared" si="22"/>
        <v>0</v>
      </c>
      <c r="Q120" s="39">
        <f t="shared" si="23"/>
        <v>0</v>
      </c>
      <c r="R120" s="39">
        <f t="shared" si="24"/>
        <v>0</v>
      </c>
      <c r="S120" s="39">
        <f t="shared" si="25"/>
        <v>0</v>
      </c>
      <c r="T120" s="39">
        <f t="shared" si="26"/>
        <v>0</v>
      </c>
      <c r="U120" s="39">
        <f t="shared" si="27"/>
        <v>0</v>
      </c>
      <c r="AW120" s="38"/>
      <c r="AX120" s="39"/>
      <c r="AY120" s="39"/>
      <c r="AZ120" s="39"/>
      <c r="BA120" s="39"/>
      <c r="BB120" s="44"/>
      <c r="BC120" s="44"/>
      <c r="BD120" s="40"/>
      <c r="BE120" s="40"/>
      <c r="BF120" s="40"/>
      <c r="BG120" s="41"/>
      <c r="BH120" s="41"/>
      <c r="BI120" s="45"/>
      <c r="BJ120" s="43"/>
      <c r="BK120" s="45"/>
      <c r="BL120" s="43"/>
      <c r="BM120" s="45"/>
      <c r="BN120" s="43"/>
      <c r="BO120" s="45"/>
      <c r="BP120" s="43"/>
      <c r="BQ120" s="45"/>
      <c r="BR120" s="43"/>
      <c r="BS120" s="45"/>
      <c r="BT120" s="43"/>
      <c r="BU120" s="45"/>
      <c r="BV120" s="43"/>
      <c r="BW120" s="45"/>
      <c r="BX120" s="43"/>
      <c r="BY120" s="3"/>
      <c r="BZ120" s="43"/>
      <c r="CA120" s="46"/>
      <c r="CB120" s="43"/>
      <c r="CC120" s="46"/>
      <c r="CD120" s="43"/>
      <c r="CE120" s="3"/>
      <c r="CF120" s="43"/>
    </row>
    <row r="121" spans="1:84" ht="12.75" customHeight="1">
      <c r="A121" s="28" t="s">
        <v>315</v>
      </c>
      <c r="B121" s="29">
        <v>110</v>
      </c>
      <c r="C121" s="30" t="s">
        <v>316</v>
      </c>
      <c r="D121" s="31" t="s">
        <v>107</v>
      </c>
      <c r="E121" s="32" t="s">
        <v>4</v>
      </c>
      <c r="F121" s="33" t="s">
        <v>46</v>
      </c>
      <c r="G121" s="34" t="s">
        <v>26</v>
      </c>
      <c r="H121" s="35">
        <v>2388</v>
      </c>
      <c r="I121" s="36">
        <v>948</v>
      </c>
      <c r="J121" s="37">
        <v>49</v>
      </c>
      <c r="K121" s="36">
        <v>706</v>
      </c>
      <c r="L121" s="37">
        <v>106</v>
      </c>
      <c r="M121" s="36">
        <v>734</v>
      </c>
      <c r="N121" s="37">
        <v>161</v>
      </c>
      <c r="O121" s="38">
        <f t="shared" si="21"/>
        <v>0.7987</v>
      </c>
      <c r="P121" s="39">
        <f t="shared" si="22"/>
        <v>0</v>
      </c>
      <c r="Q121" s="39">
        <f t="shared" si="23"/>
        <v>0</v>
      </c>
      <c r="R121" s="39">
        <f t="shared" si="24"/>
        <v>0</v>
      </c>
      <c r="S121" s="39">
        <f t="shared" si="25"/>
        <v>0</v>
      </c>
      <c r="T121" s="39">
        <f t="shared" si="26"/>
        <v>0</v>
      </c>
      <c r="U121" s="39">
        <f t="shared" si="27"/>
        <v>0</v>
      </c>
      <c r="AW121" s="38"/>
      <c r="AX121" s="39"/>
      <c r="AY121" s="39"/>
      <c r="AZ121" s="39"/>
      <c r="BA121" s="39"/>
      <c r="BB121" s="44"/>
      <c r="BC121" s="44"/>
      <c r="BD121" s="40"/>
      <c r="BE121" s="40"/>
      <c r="BF121" s="40"/>
      <c r="BG121" s="41"/>
      <c r="BH121" s="41"/>
      <c r="BI121" s="45"/>
      <c r="BJ121" s="43"/>
      <c r="BK121" s="45"/>
      <c r="BL121" s="43"/>
      <c r="BM121" s="45"/>
      <c r="BN121" s="43"/>
      <c r="BO121" s="45"/>
      <c r="BP121" s="43"/>
      <c r="BQ121" s="45"/>
      <c r="BR121" s="43"/>
      <c r="BS121" s="45"/>
      <c r="BT121" s="43"/>
      <c r="BU121" s="45"/>
      <c r="BV121" s="43"/>
      <c r="BW121" s="45"/>
      <c r="BX121" s="43"/>
      <c r="BY121" s="3"/>
      <c r="BZ121" s="43"/>
      <c r="CA121" s="46"/>
      <c r="CB121" s="43"/>
      <c r="CC121" s="46"/>
      <c r="CD121" s="43"/>
      <c r="CE121" s="3"/>
      <c r="CF121" s="43"/>
    </row>
    <row r="122" spans="1:84" ht="12.75" customHeight="1">
      <c r="A122" s="28" t="s">
        <v>317</v>
      </c>
      <c r="B122" s="29">
        <v>111</v>
      </c>
      <c r="C122" s="30" t="s">
        <v>318</v>
      </c>
      <c r="D122" s="31" t="s">
        <v>121</v>
      </c>
      <c r="E122" s="32" t="s">
        <v>41</v>
      </c>
      <c r="F122" s="33" t="s">
        <v>232</v>
      </c>
      <c r="G122" s="34" t="s">
        <v>31</v>
      </c>
      <c r="H122" s="35">
        <v>2385</v>
      </c>
      <c r="I122" s="36">
        <v>842</v>
      </c>
      <c r="J122" s="37">
        <v>134</v>
      </c>
      <c r="K122" s="36">
        <v>665</v>
      </c>
      <c r="L122" s="37">
        <v>134</v>
      </c>
      <c r="M122" s="36">
        <v>878</v>
      </c>
      <c r="N122" s="37">
        <v>42</v>
      </c>
      <c r="O122" s="38">
        <f t="shared" si="21"/>
        <v>0.7977</v>
      </c>
      <c r="P122" s="39">
        <f t="shared" si="22"/>
        <v>0</v>
      </c>
      <c r="Q122" s="39">
        <f t="shared" si="23"/>
        <v>0</v>
      </c>
      <c r="R122" s="39">
        <f t="shared" si="24"/>
        <v>0</v>
      </c>
      <c r="S122" s="39">
        <f t="shared" si="25"/>
        <v>0</v>
      </c>
      <c r="T122" s="39">
        <f t="shared" si="26"/>
        <v>0</v>
      </c>
      <c r="U122" s="39">
        <f t="shared" si="27"/>
        <v>0</v>
      </c>
      <c r="AW122" s="38"/>
      <c r="AX122" s="39"/>
      <c r="AY122" s="39"/>
      <c r="AZ122" s="39"/>
      <c r="BA122" s="39"/>
      <c r="BB122" s="44"/>
      <c r="BC122" s="44"/>
      <c r="BD122" s="40"/>
      <c r="BE122" s="40"/>
      <c r="BF122" s="40"/>
      <c r="BG122" s="41"/>
      <c r="BH122" s="41"/>
      <c r="BI122" s="45"/>
      <c r="BJ122" s="43"/>
      <c r="BK122" s="45"/>
      <c r="BL122" s="43"/>
      <c r="BM122" s="45"/>
      <c r="BN122" s="43"/>
      <c r="BO122" s="45"/>
      <c r="BP122" s="43"/>
      <c r="BQ122" s="45"/>
      <c r="BR122" s="43"/>
      <c r="BS122" s="45"/>
      <c r="BT122" s="43"/>
      <c r="BU122" s="45"/>
      <c r="BV122" s="43"/>
      <c r="BW122" s="45"/>
      <c r="BX122" s="43"/>
      <c r="BY122" s="3"/>
      <c r="BZ122" s="43"/>
      <c r="CA122" s="46"/>
      <c r="CB122" s="43"/>
      <c r="CC122" s="46"/>
      <c r="CD122" s="43"/>
      <c r="CE122" s="3"/>
      <c r="CF122" s="43"/>
    </row>
    <row r="123" spans="1:84" ht="12.75" customHeight="1">
      <c r="A123" s="28" t="s">
        <v>319</v>
      </c>
      <c r="B123" s="29">
        <v>112</v>
      </c>
      <c r="C123" s="30" t="s">
        <v>320</v>
      </c>
      <c r="D123" s="31" t="s">
        <v>311</v>
      </c>
      <c r="E123" s="32" t="s">
        <v>49</v>
      </c>
      <c r="F123" s="33" t="s">
        <v>173</v>
      </c>
      <c r="G123" s="34" t="s">
        <v>26</v>
      </c>
      <c r="H123" s="35">
        <v>2378</v>
      </c>
      <c r="I123" s="36">
        <v>809</v>
      </c>
      <c r="J123" s="37">
        <v>160</v>
      </c>
      <c r="K123" s="36">
        <v>734</v>
      </c>
      <c r="L123" s="37">
        <v>87</v>
      </c>
      <c r="M123" s="36">
        <v>835</v>
      </c>
      <c r="N123" s="37">
        <v>83</v>
      </c>
      <c r="O123" s="38">
        <f t="shared" si="21"/>
        <v>0.7953</v>
      </c>
      <c r="P123" s="39">
        <f t="shared" si="22"/>
        <v>0</v>
      </c>
      <c r="Q123" s="39">
        <f t="shared" si="23"/>
        <v>0</v>
      </c>
      <c r="R123" s="39">
        <f t="shared" si="24"/>
        <v>0</v>
      </c>
      <c r="S123" s="39">
        <f t="shared" si="25"/>
        <v>0</v>
      </c>
      <c r="T123" s="39">
        <f t="shared" si="26"/>
        <v>0</v>
      </c>
      <c r="U123" s="39">
        <f t="shared" si="27"/>
        <v>0</v>
      </c>
      <c r="AW123" s="38"/>
      <c r="AX123" s="39"/>
      <c r="AY123" s="39"/>
      <c r="AZ123" s="39"/>
      <c r="BA123" s="39"/>
      <c r="BB123" s="44"/>
      <c r="BC123" s="44"/>
      <c r="BD123" s="40"/>
      <c r="BE123" s="40"/>
      <c r="BF123" s="40"/>
      <c r="BG123" s="41"/>
      <c r="BH123" s="41"/>
      <c r="BI123" s="45"/>
      <c r="BJ123" s="43"/>
      <c r="BK123" s="45"/>
      <c r="BL123" s="43"/>
      <c r="BM123" s="45"/>
      <c r="BN123" s="43"/>
      <c r="BO123" s="45"/>
      <c r="BP123" s="43"/>
      <c r="BQ123" s="45"/>
      <c r="BR123" s="43"/>
      <c r="BS123" s="45"/>
      <c r="BT123" s="43"/>
      <c r="BU123" s="45"/>
      <c r="BV123" s="43"/>
      <c r="BW123" s="45"/>
      <c r="BX123" s="43"/>
      <c r="BY123" s="3"/>
      <c r="BZ123" s="43"/>
      <c r="CA123" s="46"/>
      <c r="CB123" s="43"/>
      <c r="CC123" s="46"/>
      <c r="CD123" s="43"/>
      <c r="CE123" s="3"/>
      <c r="CF123" s="43"/>
    </row>
    <row r="124" spans="1:84" ht="12.75" customHeight="1">
      <c r="A124" s="28" t="s">
        <v>321</v>
      </c>
      <c r="B124" s="29">
        <v>113</v>
      </c>
      <c r="C124" s="30" t="s">
        <v>322</v>
      </c>
      <c r="D124" s="31" t="s">
        <v>228</v>
      </c>
      <c r="E124" s="32" t="s">
        <v>4</v>
      </c>
      <c r="F124" s="33" t="s">
        <v>323</v>
      </c>
      <c r="G124" s="34" t="s">
        <v>31</v>
      </c>
      <c r="H124" s="35">
        <v>2377</v>
      </c>
      <c r="I124" s="36">
        <v>902</v>
      </c>
      <c r="J124" s="37">
        <v>80</v>
      </c>
      <c r="K124" s="36">
        <v>665</v>
      </c>
      <c r="L124" s="37">
        <v>134</v>
      </c>
      <c r="M124" s="36">
        <v>810</v>
      </c>
      <c r="N124" s="37">
        <v>109</v>
      </c>
      <c r="O124" s="38">
        <f t="shared" si="21"/>
        <v>0.795</v>
      </c>
      <c r="P124" s="39">
        <f t="shared" si="22"/>
        <v>0</v>
      </c>
      <c r="Q124" s="39">
        <f t="shared" si="23"/>
        <v>0</v>
      </c>
      <c r="R124" s="39">
        <f t="shared" si="24"/>
        <v>0</v>
      </c>
      <c r="S124" s="39">
        <f t="shared" si="25"/>
        <v>0</v>
      </c>
      <c r="T124" s="39">
        <f t="shared" si="26"/>
        <v>0</v>
      </c>
      <c r="U124" s="39">
        <f t="shared" si="27"/>
        <v>0</v>
      </c>
      <c r="AW124" s="38"/>
      <c r="AX124" s="39"/>
      <c r="AY124" s="39"/>
      <c r="AZ124" s="39"/>
      <c r="BA124" s="39"/>
      <c r="BB124" s="44"/>
      <c r="BC124" s="44"/>
      <c r="BD124" s="40"/>
      <c r="BE124" s="40"/>
      <c r="BF124" s="40"/>
      <c r="BG124" s="41"/>
      <c r="BH124" s="41"/>
      <c r="BI124" s="45"/>
      <c r="BJ124" s="43"/>
      <c r="BK124" s="45"/>
      <c r="BL124" s="43"/>
      <c r="BM124" s="45"/>
      <c r="BN124" s="43"/>
      <c r="BO124" s="45"/>
      <c r="BP124" s="43"/>
      <c r="BQ124" s="45"/>
      <c r="BR124" s="43"/>
      <c r="BS124" s="45"/>
      <c r="BT124" s="43"/>
      <c r="BU124" s="45"/>
      <c r="BV124" s="43"/>
      <c r="BW124" s="45"/>
      <c r="BX124" s="43"/>
      <c r="BY124" s="3"/>
      <c r="BZ124" s="43"/>
      <c r="CA124" s="46"/>
      <c r="CB124" s="43"/>
      <c r="CC124" s="46"/>
      <c r="CD124" s="43"/>
      <c r="CE124" s="3"/>
      <c r="CF124" s="43"/>
    </row>
    <row r="125" spans="1:84" ht="12.75" customHeight="1">
      <c r="A125" s="28" t="s">
        <v>324</v>
      </c>
      <c r="B125" s="29">
        <v>114</v>
      </c>
      <c r="C125" s="30" t="s">
        <v>325</v>
      </c>
      <c r="D125" s="31" t="s">
        <v>290</v>
      </c>
      <c r="E125" s="32" t="s">
        <v>4</v>
      </c>
      <c r="F125" s="33" t="s">
        <v>118</v>
      </c>
      <c r="G125" s="34" t="s">
        <v>26</v>
      </c>
      <c r="H125" s="35">
        <v>2376</v>
      </c>
      <c r="I125" s="36">
        <v>870</v>
      </c>
      <c r="J125" s="37">
        <v>116</v>
      </c>
      <c r="K125" s="36">
        <v>696</v>
      </c>
      <c r="L125" s="37">
        <v>113</v>
      </c>
      <c r="M125" s="36">
        <v>810</v>
      </c>
      <c r="N125" s="37">
        <v>109</v>
      </c>
      <c r="O125" s="38">
        <f t="shared" si="21"/>
        <v>0.7946</v>
      </c>
      <c r="P125" s="39">
        <f t="shared" si="22"/>
        <v>0</v>
      </c>
      <c r="Q125" s="39">
        <f t="shared" si="23"/>
        <v>0</v>
      </c>
      <c r="R125" s="39">
        <f t="shared" si="24"/>
        <v>0</v>
      </c>
      <c r="S125" s="39">
        <f t="shared" si="25"/>
        <v>0</v>
      </c>
      <c r="T125" s="39">
        <f t="shared" si="26"/>
        <v>0</v>
      </c>
      <c r="U125" s="39">
        <f t="shared" si="27"/>
        <v>0</v>
      </c>
      <c r="AW125" s="38"/>
      <c r="AX125" s="39"/>
      <c r="AY125" s="39"/>
      <c r="AZ125" s="39"/>
      <c r="BA125" s="39"/>
      <c r="BB125" s="44"/>
      <c r="BC125" s="44"/>
      <c r="BD125" s="40"/>
      <c r="BE125" s="40"/>
      <c r="BF125" s="40"/>
      <c r="BG125" s="41"/>
      <c r="BH125" s="41"/>
      <c r="BI125" s="45"/>
      <c r="BJ125" s="43"/>
      <c r="BK125" s="45"/>
      <c r="BL125" s="43"/>
      <c r="BM125" s="45"/>
      <c r="BN125" s="43"/>
      <c r="BO125" s="45"/>
      <c r="BP125" s="43"/>
      <c r="BQ125" s="45"/>
      <c r="BR125" s="43"/>
      <c r="BS125" s="45"/>
      <c r="BT125" s="43"/>
      <c r="BU125" s="45"/>
      <c r="BV125" s="43"/>
      <c r="BW125" s="45"/>
      <c r="BX125" s="43"/>
      <c r="BY125" s="3"/>
      <c r="BZ125" s="43"/>
      <c r="CA125" s="46"/>
      <c r="CB125" s="43"/>
      <c r="CC125" s="46"/>
      <c r="CD125" s="43"/>
      <c r="CE125" s="3"/>
      <c r="CF125" s="43"/>
    </row>
    <row r="126" spans="1:84" ht="12.75" customHeight="1">
      <c r="A126" s="28" t="s">
        <v>326</v>
      </c>
      <c r="B126" s="29">
        <v>114</v>
      </c>
      <c r="C126" s="30" t="s">
        <v>327</v>
      </c>
      <c r="D126" s="31" t="s">
        <v>139</v>
      </c>
      <c r="E126" s="32" t="s">
        <v>4</v>
      </c>
      <c r="F126" s="33" t="s">
        <v>34</v>
      </c>
      <c r="G126" s="34" t="s">
        <v>26</v>
      </c>
      <c r="H126" s="35">
        <v>2376</v>
      </c>
      <c r="I126" s="36">
        <v>882</v>
      </c>
      <c r="J126" s="37">
        <v>102</v>
      </c>
      <c r="K126" s="36">
        <v>636</v>
      </c>
      <c r="L126" s="37">
        <v>150</v>
      </c>
      <c r="M126" s="36">
        <v>858</v>
      </c>
      <c r="N126" s="37">
        <v>58</v>
      </c>
      <c r="O126" s="38">
        <f t="shared" si="21"/>
        <v>0.7946</v>
      </c>
      <c r="P126" s="39">
        <f t="shared" si="22"/>
        <v>0</v>
      </c>
      <c r="Q126" s="39">
        <f t="shared" si="23"/>
        <v>0</v>
      </c>
      <c r="R126" s="39">
        <f t="shared" si="24"/>
        <v>0</v>
      </c>
      <c r="S126" s="39">
        <f t="shared" si="25"/>
        <v>0</v>
      </c>
      <c r="T126" s="39">
        <f t="shared" si="26"/>
        <v>0</v>
      </c>
      <c r="U126" s="39">
        <f t="shared" si="27"/>
        <v>0</v>
      </c>
      <c r="AW126" s="38"/>
      <c r="AX126" s="39"/>
      <c r="AY126" s="39"/>
      <c r="AZ126" s="39"/>
      <c r="BA126" s="39"/>
      <c r="BB126" s="44"/>
      <c r="BC126" s="44"/>
      <c r="BD126" s="40"/>
      <c r="BE126" s="40"/>
      <c r="BF126" s="40"/>
      <c r="BG126" s="41"/>
      <c r="BH126" s="41"/>
      <c r="BI126" s="45"/>
      <c r="BJ126" s="43"/>
      <c r="BK126" s="45"/>
      <c r="BL126" s="43"/>
      <c r="BM126" s="45"/>
      <c r="BN126" s="43"/>
      <c r="BO126" s="45"/>
      <c r="BP126" s="43"/>
      <c r="BQ126" s="45"/>
      <c r="BR126" s="43"/>
      <c r="BS126" s="45"/>
      <c r="BT126" s="43"/>
      <c r="BU126" s="45"/>
      <c r="BV126" s="43"/>
      <c r="BW126" s="45"/>
      <c r="BX126" s="43"/>
      <c r="BY126" s="3"/>
      <c r="BZ126" s="43"/>
      <c r="CA126" s="46"/>
      <c r="CB126" s="43"/>
      <c r="CC126" s="46"/>
      <c r="CD126" s="43"/>
      <c r="CE126" s="3"/>
      <c r="CF126" s="43"/>
    </row>
    <row r="127" spans="1:84" ht="12.75" customHeight="1">
      <c r="A127" s="28" t="s">
        <v>328</v>
      </c>
      <c r="B127" s="29">
        <v>116</v>
      </c>
      <c r="C127" s="30" t="s">
        <v>329</v>
      </c>
      <c r="D127" s="31" t="s">
        <v>311</v>
      </c>
      <c r="E127" s="32" t="s">
        <v>49</v>
      </c>
      <c r="F127" s="33" t="s">
        <v>159</v>
      </c>
      <c r="G127" s="34" t="s">
        <v>26</v>
      </c>
      <c r="H127" s="35">
        <v>2367</v>
      </c>
      <c r="I127" s="36">
        <v>877</v>
      </c>
      <c r="J127" s="37">
        <v>107</v>
      </c>
      <c r="K127" s="36">
        <v>753</v>
      </c>
      <c r="L127" s="37">
        <v>70</v>
      </c>
      <c r="M127" s="36">
        <v>737</v>
      </c>
      <c r="N127" s="37">
        <v>157</v>
      </c>
      <c r="O127" s="38">
        <f t="shared" si="21"/>
        <v>0.7916</v>
      </c>
      <c r="P127" s="39">
        <f t="shared" si="22"/>
        <v>0</v>
      </c>
      <c r="Q127" s="39">
        <f t="shared" si="23"/>
        <v>0</v>
      </c>
      <c r="R127" s="39">
        <f t="shared" si="24"/>
        <v>0</v>
      </c>
      <c r="S127" s="39">
        <f t="shared" si="25"/>
        <v>0</v>
      </c>
      <c r="T127" s="39">
        <f t="shared" si="26"/>
        <v>0</v>
      </c>
      <c r="U127" s="39">
        <f t="shared" si="27"/>
        <v>0</v>
      </c>
      <c r="AW127" s="38"/>
      <c r="AX127" s="39"/>
      <c r="AY127" s="39"/>
      <c r="AZ127" s="39"/>
      <c r="BA127" s="39"/>
      <c r="BB127" s="44"/>
      <c r="BC127" s="44"/>
      <c r="BD127" s="40"/>
      <c r="BE127" s="40"/>
      <c r="BF127" s="40"/>
      <c r="BG127" s="41"/>
      <c r="BH127" s="41"/>
      <c r="BI127" s="45"/>
      <c r="BJ127" s="43"/>
      <c r="BK127" s="45"/>
      <c r="BL127" s="43"/>
      <c r="BM127" s="45"/>
      <c r="BN127" s="43"/>
      <c r="BO127" s="45"/>
      <c r="BP127" s="43"/>
      <c r="BQ127" s="45"/>
      <c r="BR127" s="43"/>
      <c r="BS127" s="45"/>
      <c r="BT127" s="43"/>
      <c r="BU127" s="45"/>
      <c r="BV127" s="43"/>
      <c r="BW127" s="45"/>
      <c r="BX127" s="43"/>
      <c r="BY127" s="3"/>
      <c r="BZ127" s="43"/>
      <c r="CA127" s="46"/>
      <c r="CB127" s="43"/>
      <c r="CC127" s="46"/>
      <c r="CD127" s="43"/>
      <c r="CE127" s="3"/>
      <c r="CF127" s="43"/>
    </row>
    <row r="128" spans="1:84" ht="12.75" customHeight="1">
      <c r="A128" s="28" t="s">
        <v>330</v>
      </c>
      <c r="B128" s="29">
        <v>116</v>
      </c>
      <c r="C128" s="30" t="s">
        <v>331</v>
      </c>
      <c r="D128" s="31" t="s">
        <v>228</v>
      </c>
      <c r="E128" s="32" t="s">
        <v>41</v>
      </c>
      <c r="F128" s="33" t="s">
        <v>273</v>
      </c>
      <c r="G128" s="34" t="s">
        <v>31</v>
      </c>
      <c r="H128" s="35">
        <v>2367</v>
      </c>
      <c r="I128" s="36">
        <v>877</v>
      </c>
      <c r="J128" s="37">
        <v>107</v>
      </c>
      <c r="K128" s="36">
        <v>685</v>
      </c>
      <c r="L128" s="37">
        <v>118</v>
      </c>
      <c r="M128" s="36">
        <v>805</v>
      </c>
      <c r="N128" s="37">
        <v>115</v>
      </c>
      <c r="O128" s="38">
        <f t="shared" si="21"/>
        <v>0.7916</v>
      </c>
      <c r="P128" s="39">
        <f t="shared" si="22"/>
        <v>0</v>
      </c>
      <c r="Q128" s="39">
        <f t="shared" si="23"/>
        <v>0</v>
      </c>
      <c r="R128" s="39">
        <f t="shared" si="24"/>
        <v>0</v>
      </c>
      <c r="S128" s="39">
        <f t="shared" si="25"/>
        <v>0</v>
      </c>
      <c r="T128" s="39">
        <f t="shared" si="26"/>
        <v>0</v>
      </c>
      <c r="U128" s="39">
        <f t="shared" si="27"/>
        <v>0</v>
      </c>
      <c r="AW128" s="38"/>
      <c r="AX128" s="39"/>
      <c r="AY128" s="39"/>
      <c r="AZ128" s="39"/>
      <c r="BA128" s="39"/>
      <c r="BB128" s="44"/>
      <c r="BC128" s="44"/>
      <c r="BD128" s="40"/>
      <c r="BE128" s="40"/>
      <c r="BF128" s="40"/>
      <c r="BG128" s="41"/>
      <c r="BH128" s="41"/>
      <c r="BI128" s="45"/>
      <c r="BJ128" s="43"/>
      <c r="BK128" s="45"/>
      <c r="BL128" s="43"/>
      <c r="BM128" s="45"/>
      <c r="BN128" s="43"/>
      <c r="BO128" s="45"/>
      <c r="BP128" s="43"/>
      <c r="BQ128" s="45"/>
      <c r="BR128" s="43"/>
      <c r="BS128" s="45"/>
      <c r="BT128" s="43"/>
      <c r="BU128" s="45"/>
      <c r="BV128" s="43"/>
      <c r="BW128" s="45"/>
      <c r="BX128" s="43"/>
      <c r="BY128" s="3"/>
      <c r="BZ128" s="43"/>
      <c r="CA128" s="46"/>
      <c r="CB128" s="43"/>
      <c r="CC128" s="46"/>
      <c r="CD128" s="43"/>
      <c r="CE128" s="3"/>
      <c r="CF128" s="43"/>
    </row>
    <row r="129" spans="1:60" ht="12.75" customHeight="1">
      <c r="A129" s="28" t="s">
        <v>332</v>
      </c>
      <c r="B129" s="29">
        <v>118</v>
      </c>
      <c r="C129" s="30" t="s">
        <v>333</v>
      </c>
      <c r="D129" s="31" t="s">
        <v>121</v>
      </c>
      <c r="E129" s="32" t="s">
        <v>49</v>
      </c>
      <c r="F129" s="33" t="s">
        <v>334</v>
      </c>
      <c r="G129" s="34" t="s">
        <v>31</v>
      </c>
      <c r="H129" s="35">
        <v>2365</v>
      </c>
      <c r="I129" s="36">
        <v>845</v>
      </c>
      <c r="J129" s="37">
        <v>132</v>
      </c>
      <c r="K129" s="36">
        <v>701</v>
      </c>
      <c r="L129" s="37">
        <v>109</v>
      </c>
      <c r="M129" s="36">
        <v>819</v>
      </c>
      <c r="N129" s="37">
        <v>99</v>
      </c>
      <c r="O129" s="38">
        <f t="shared" si="21"/>
        <v>0.791</v>
      </c>
      <c r="P129" s="39">
        <f t="shared" si="22"/>
        <v>0</v>
      </c>
      <c r="Q129" s="39">
        <f t="shared" si="23"/>
        <v>0</v>
      </c>
      <c r="R129" s="39">
        <f t="shared" si="24"/>
        <v>0</v>
      </c>
      <c r="S129" s="39">
        <f t="shared" si="25"/>
        <v>0</v>
      </c>
      <c r="T129" s="39">
        <f t="shared" si="26"/>
        <v>0</v>
      </c>
      <c r="U129" s="39">
        <f t="shared" si="27"/>
        <v>0</v>
      </c>
      <c r="AW129" s="38"/>
      <c r="AX129" s="39"/>
      <c r="AY129" s="39"/>
      <c r="AZ129" s="39"/>
      <c r="BA129" s="39"/>
      <c r="BB129" s="44"/>
      <c r="BC129" s="44"/>
      <c r="BD129" s="40"/>
      <c r="BE129" s="40"/>
      <c r="BF129" s="40"/>
      <c r="BG129" s="41"/>
      <c r="BH129" s="41"/>
    </row>
    <row r="130" spans="1:60" ht="12.75" customHeight="1">
      <c r="A130" s="28" t="s">
        <v>335</v>
      </c>
      <c r="B130" s="29">
        <v>119</v>
      </c>
      <c r="C130" s="30" t="s">
        <v>336</v>
      </c>
      <c r="D130" s="31" t="s">
        <v>311</v>
      </c>
      <c r="E130" s="32" t="s">
        <v>4</v>
      </c>
      <c r="F130" s="33" t="s">
        <v>77</v>
      </c>
      <c r="G130" s="34" t="s">
        <v>26</v>
      </c>
      <c r="H130" s="35">
        <v>2362</v>
      </c>
      <c r="I130" s="36">
        <v>815</v>
      </c>
      <c r="J130" s="37">
        <v>158</v>
      </c>
      <c r="K130" s="36">
        <v>742</v>
      </c>
      <c r="L130" s="37">
        <v>80</v>
      </c>
      <c r="M130" s="36">
        <v>805</v>
      </c>
      <c r="N130" s="37">
        <v>115</v>
      </c>
      <c r="O130" s="38">
        <f t="shared" si="21"/>
        <v>0.79</v>
      </c>
      <c r="P130" s="39">
        <f t="shared" si="22"/>
        <v>0</v>
      </c>
      <c r="Q130" s="39">
        <f t="shared" si="23"/>
        <v>0</v>
      </c>
      <c r="R130" s="39">
        <f t="shared" si="24"/>
        <v>0</v>
      </c>
      <c r="S130" s="39">
        <f t="shared" si="25"/>
        <v>0</v>
      </c>
      <c r="T130" s="39">
        <f t="shared" si="26"/>
        <v>0</v>
      </c>
      <c r="U130" s="39">
        <f t="shared" si="27"/>
        <v>0</v>
      </c>
      <c r="AW130" s="38"/>
      <c r="AX130" s="39"/>
      <c r="AY130" s="39"/>
      <c r="AZ130" s="39"/>
      <c r="BA130" s="39"/>
      <c r="BB130" s="44"/>
      <c r="BC130" s="44"/>
      <c r="BD130" s="40"/>
      <c r="BE130" s="40"/>
      <c r="BF130" s="40"/>
      <c r="BG130" s="41"/>
      <c r="BH130" s="41"/>
    </row>
    <row r="131" spans="1:60" ht="12.75" customHeight="1">
      <c r="A131" s="28" t="s">
        <v>337</v>
      </c>
      <c r="B131" s="29">
        <v>120</v>
      </c>
      <c r="C131" s="30" t="s">
        <v>338</v>
      </c>
      <c r="D131" s="31" t="s">
        <v>135</v>
      </c>
      <c r="E131" s="32" t="s">
        <v>41</v>
      </c>
      <c r="F131" s="33" t="s">
        <v>339</v>
      </c>
      <c r="G131" s="34" t="s">
        <v>31</v>
      </c>
      <c r="H131" s="35">
        <v>2360</v>
      </c>
      <c r="I131" s="36">
        <v>849</v>
      </c>
      <c r="J131" s="37">
        <v>129</v>
      </c>
      <c r="K131" s="36">
        <v>703</v>
      </c>
      <c r="L131" s="37">
        <v>107</v>
      </c>
      <c r="M131" s="36">
        <v>808</v>
      </c>
      <c r="N131" s="37">
        <v>113</v>
      </c>
      <c r="O131" s="38">
        <f t="shared" si="21"/>
        <v>0.7893</v>
      </c>
      <c r="P131" s="39">
        <f t="shared" si="22"/>
        <v>0</v>
      </c>
      <c r="Q131" s="39">
        <f t="shared" si="23"/>
        <v>0</v>
      </c>
      <c r="R131" s="39">
        <f t="shared" si="24"/>
        <v>0</v>
      </c>
      <c r="S131" s="39">
        <f t="shared" si="25"/>
        <v>0</v>
      </c>
      <c r="T131" s="39">
        <f t="shared" si="26"/>
        <v>0</v>
      </c>
      <c r="U131" s="39">
        <f t="shared" si="27"/>
        <v>0</v>
      </c>
      <c r="AW131" s="38"/>
      <c r="AX131" s="39"/>
      <c r="AY131" s="39"/>
      <c r="AZ131" s="39"/>
      <c r="BA131" s="39"/>
      <c r="BB131" s="44"/>
      <c r="BC131" s="44"/>
      <c r="BD131" s="40"/>
      <c r="BE131" s="40"/>
      <c r="BF131" s="40"/>
      <c r="BG131" s="41"/>
      <c r="BH131" s="41"/>
    </row>
    <row r="132" spans="1:60" ht="12.75" customHeight="1">
      <c r="A132" s="28" t="s">
        <v>340</v>
      </c>
      <c r="B132" s="29">
        <v>121</v>
      </c>
      <c r="C132" s="30" t="s">
        <v>341</v>
      </c>
      <c r="D132" s="31" t="s">
        <v>135</v>
      </c>
      <c r="E132" s="32" t="s">
        <v>41</v>
      </c>
      <c r="F132" s="33" t="s">
        <v>108</v>
      </c>
      <c r="G132" s="34" t="s">
        <v>26</v>
      </c>
      <c r="H132" s="35">
        <v>2354</v>
      </c>
      <c r="I132" s="36">
        <v>842</v>
      </c>
      <c r="J132" s="37">
        <v>134</v>
      </c>
      <c r="K132" s="36">
        <v>644</v>
      </c>
      <c r="L132" s="37">
        <v>146</v>
      </c>
      <c r="M132" s="36">
        <v>868</v>
      </c>
      <c r="N132" s="37">
        <v>51</v>
      </c>
      <c r="O132" s="38">
        <f t="shared" si="21"/>
        <v>0.7873</v>
      </c>
      <c r="P132" s="39">
        <f t="shared" si="22"/>
        <v>0</v>
      </c>
      <c r="Q132" s="39">
        <f t="shared" si="23"/>
        <v>0</v>
      </c>
      <c r="R132" s="39">
        <f t="shared" si="24"/>
        <v>0</v>
      </c>
      <c r="S132" s="39">
        <f t="shared" si="25"/>
        <v>0</v>
      </c>
      <c r="T132" s="39">
        <f t="shared" si="26"/>
        <v>0</v>
      </c>
      <c r="U132" s="39">
        <f t="shared" si="27"/>
        <v>0</v>
      </c>
      <c r="AW132" s="38"/>
      <c r="AX132" s="39"/>
      <c r="AY132" s="39"/>
      <c r="AZ132" s="39"/>
      <c r="BA132" s="39"/>
      <c r="BB132" s="44"/>
      <c r="BC132" s="44"/>
      <c r="BD132" s="40"/>
      <c r="BE132" s="40"/>
      <c r="BF132" s="40"/>
      <c r="BG132" s="41"/>
      <c r="BH132" s="41"/>
    </row>
    <row r="133" spans="1:60" ht="12.75" customHeight="1">
      <c r="A133" s="28" t="s">
        <v>342</v>
      </c>
      <c r="B133" s="29">
        <v>122</v>
      </c>
      <c r="C133" s="30" t="s">
        <v>343</v>
      </c>
      <c r="D133" s="31" t="s">
        <v>135</v>
      </c>
      <c r="E133" s="32" t="s">
        <v>4</v>
      </c>
      <c r="F133" s="33" t="s">
        <v>344</v>
      </c>
      <c r="G133" s="34" t="s">
        <v>26</v>
      </c>
      <c r="H133" s="35">
        <v>2353</v>
      </c>
      <c r="I133" s="36">
        <v>869</v>
      </c>
      <c r="J133" s="37">
        <v>118</v>
      </c>
      <c r="K133" s="36">
        <v>710</v>
      </c>
      <c r="L133" s="37">
        <v>105</v>
      </c>
      <c r="M133" s="36">
        <v>774</v>
      </c>
      <c r="N133" s="37">
        <v>134</v>
      </c>
      <c r="O133" s="38">
        <f t="shared" si="21"/>
        <v>0.787</v>
      </c>
      <c r="P133" s="39">
        <f t="shared" si="22"/>
        <v>0</v>
      </c>
      <c r="Q133" s="39">
        <f t="shared" si="23"/>
        <v>0</v>
      </c>
      <c r="R133" s="39">
        <f t="shared" si="24"/>
        <v>0</v>
      </c>
      <c r="S133" s="39">
        <f t="shared" si="25"/>
        <v>0</v>
      </c>
      <c r="T133" s="39">
        <f t="shared" si="26"/>
        <v>0</v>
      </c>
      <c r="U133" s="39">
        <f t="shared" si="27"/>
        <v>0</v>
      </c>
      <c r="AW133" s="38"/>
      <c r="AX133" s="39"/>
      <c r="AY133" s="39"/>
      <c r="AZ133" s="39"/>
      <c r="BA133" s="39"/>
      <c r="BB133" s="44"/>
      <c r="BC133" s="44"/>
      <c r="BD133" s="40"/>
      <c r="BE133" s="40"/>
      <c r="BF133" s="40"/>
      <c r="BG133" s="41"/>
      <c r="BH133" s="41"/>
    </row>
    <row r="134" spans="1:60" ht="12.75" customHeight="1">
      <c r="A134" s="28" t="s">
        <v>345</v>
      </c>
      <c r="B134" s="29">
        <v>123</v>
      </c>
      <c r="C134" s="30" t="s">
        <v>346</v>
      </c>
      <c r="D134" s="31" t="s">
        <v>139</v>
      </c>
      <c r="E134" s="32" t="s">
        <v>41</v>
      </c>
      <c r="F134" s="33" t="s">
        <v>42</v>
      </c>
      <c r="G134" s="34" t="s">
        <v>31</v>
      </c>
      <c r="H134" s="35">
        <v>2350</v>
      </c>
      <c r="I134" s="36">
        <v>946</v>
      </c>
      <c r="J134" s="37">
        <v>53</v>
      </c>
      <c r="K134" s="36">
        <v>600</v>
      </c>
      <c r="L134" s="37">
        <v>174</v>
      </c>
      <c r="M134" s="36">
        <v>804</v>
      </c>
      <c r="N134" s="37">
        <v>118</v>
      </c>
      <c r="O134" s="38">
        <f t="shared" si="21"/>
        <v>0.786</v>
      </c>
      <c r="P134" s="39">
        <f t="shared" si="22"/>
        <v>0</v>
      </c>
      <c r="Q134" s="39">
        <f t="shared" si="23"/>
        <v>0</v>
      </c>
      <c r="R134" s="39">
        <f t="shared" si="24"/>
        <v>0</v>
      </c>
      <c r="S134" s="39">
        <f t="shared" si="25"/>
        <v>0</v>
      </c>
      <c r="T134" s="39">
        <f t="shared" si="26"/>
        <v>0</v>
      </c>
      <c r="U134" s="39">
        <f t="shared" si="27"/>
        <v>0</v>
      </c>
      <c r="AW134" s="38"/>
      <c r="AX134" s="39"/>
      <c r="AY134" s="39"/>
      <c r="AZ134" s="39"/>
      <c r="BA134" s="39"/>
      <c r="BB134" s="44"/>
      <c r="BC134" s="44"/>
      <c r="BD134" s="40"/>
      <c r="BE134" s="40"/>
      <c r="BF134" s="40"/>
      <c r="BG134" s="41"/>
      <c r="BH134" s="41"/>
    </row>
    <row r="135" spans="1:60" ht="12.75" customHeight="1">
      <c r="A135" s="28" t="s">
        <v>347</v>
      </c>
      <c r="B135" s="29">
        <v>124</v>
      </c>
      <c r="C135" s="30" t="s">
        <v>348</v>
      </c>
      <c r="D135" s="31" t="s">
        <v>349</v>
      </c>
      <c r="E135" s="32" t="s">
        <v>41</v>
      </c>
      <c r="F135" s="33" t="s">
        <v>125</v>
      </c>
      <c r="G135" s="34" t="s">
        <v>126</v>
      </c>
      <c r="H135" s="35">
        <v>2345</v>
      </c>
      <c r="I135" s="36">
        <v>875</v>
      </c>
      <c r="J135" s="37">
        <v>110</v>
      </c>
      <c r="K135" s="36">
        <v>560</v>
      </c>
      <c r="L135" s="37">
        <v>184</v>
      </c>
      <c r="M135" s="36">
        <v>910</v>
      </c>
      <c r="N135" s="37">
        <v>22</v>
      </c>
      <c r="O135" s="38">
        <f t="shared" si="21"/>
        <v>0.7843</v>
      </c>
      <c r="P135" s="39">
        <f t="shared" si="22"/>
        <v>0</v>
      </c>
      <c r="Q135" s="39">
        <f t="shared" si="23"/>
        <v>0</v>
      </c>
      <c r="R135" s="39">
        <f t="shared" si="24"/>
        <v>0</v>
      </c>
      <c r="S135" s="39">
        <f t="shared" si="25"/>
        <v>0</v>
      </c>
      <c r="T135" s="39">
        <f t="shared" si="26"/>
        <v>0</v>
      </c>
      <c r="U135" s="39">
        <f t="shared" si="27"/>
        <v>0</v>
      </c>
      <c r="AW135" s="38"/>
      <c r="AX135" s="39"/>
      <c r="AY135" s="39"/>
      <c r="AZ135" s="39"/>
      <c r="BA135" s="39"/>
      <c r="BB135" s="44"/>
      <c r="BC135" s="44"/>
      <c r="BD135" s="40"/>
      <c r="BE135" s="40"/>
      <c r="BF135" s="40"/>
      <c r="BG135" s="41"/>
      <c r="BH135" s="41"/>
    </row>
    <row r="136" spans="1:60" ht="12.75" customHeight="1">
      <c r="A136" s="28" t="s">
        <v>350</v>
      </c>
      <c r="B136" s="29">
        <v>125</v>
      </c>
      <c r="C136" s="30" t="s">
        <v>351</v>
      </c>
      <c r="D136" s="31" t="s">
        <v>311</v>
      </c>
      <c r="E136" s="32" t="s">
        <v>49</v>
      </c>
      <c r="F136" s="33" t="s">
        <v>260</v>
      </c>
      <c r="G136" s="34" t="s">
        <v>26</v>
      </c>
      <c r="H136" s="35">
        <v>2338</v>
      </c>
      <c r="I136" s="36">
        <v>874</v>
      </c>
      <c r="J136" s="37">
        <v>111</v>
      </c>
      <c r="K136" s="36">
        <v>633</v>
      </c>
      <c r="L136" s="37">
        <v>151</v>
      </c>
      <c r="M136" s="36">
        <v>831</v>
      </c>
      <c r="N136" s="37">
        <v>88</v>
      </c>
      <c r="O136" s="38">
        <f t="shared" si="21"/>
        <v>0.7819</v>
      </c>
      <c r="P136" s="39">
        <f t="shared" si="22"/>
        <v>0</v>
      </c>
      <c r="Q136" s="39">
        <f t="shared" si="23"/>
        <v>0</v>
      </c>
      <c r="R136" s="39">
        <f t="shared" si="24"/>
        <v>0</v>
      </c>
      <c r="S136" s="39">
        <f t="shared" si="25"/>
        <v>0</v>
      </c>
      <c r="T136" s="39">
        <f t="shared" si="26"/>
        <v>0</v>
      </c>
      <c r="U136" s="39">
        <f t="shared" si="27"/>
        <v>0</v>
      </c>
      <c r="AW136" s="38"/>
      <c r="AX136" s="39"/>
      <c r="AY136" s="39"/>
      <c r="AZ136" s="39"/>
      <c r="BA136" s="39"/>
      <c r="BB136" s="44"/>
      <c r="BC136" s="44"/>
      <c r="BD136" s="40"/>
      <c r="BE136" s="40"/>
      <c r="BF136" s="40"/>
      <c r="BG136" s="41"/>
      <c r="BH136" s="41"/>
    </row>
    <row r="137" spans="1:60" ht="12.75" customHeight="1">
      <c r="A137" s="28" t="s">
        <v>352</v>
      </c>
      <c r="B137" s="29">
        <v>126</v>
      </c>
      <c r="C137" s="30" t="s">
        <v>353</v>
      </c>
      <c r="D137" s="31" t="s">
        <v>135</v>
      </c>
      <c r="E137" s="32" t="s">
        <v>49</v>
      </c>
      <c r="F137" s="33" t="s">
        <v>354</v>
      </c>
      <c r="G137" s="34" t="s">
        <v>31</v>
      </c>
      <c r="H137" s="35">
        <v>2337</v>
      </c>
      <c r="I137" s="36">
        <v>869</v>
      </c>
      <c r="J137" s="37">
        <v>118</v>
      </c>
      <c r="K137" s="36">
        <v>679</v>
      </c>
      <c r="L137" s="37">
        <v>122</v>
      </c>
      <c r="M137" s="36">
        <v>789</v>
      </c>
      <c r="N137" s="37">
        <v>126</v>
      </c>
      <c r="O137" s="38">
        <f t="shared" si="21"/>
        <v>0.7816</v>
      </c>
      <c r="P137" s="39">
        <f t="shared" si="22"/>
        <v>0</v>
      </c>
      <c r="Q137" s="39">
        <f t="shared" si="23"/>
        <v>0</v>
      </c>
      <c r="R137" s="39">
        <f t="shared" si="24"/>
        <v>0</v>
      </c>
      <c r="S137" s="39">
        <f t="shared" si="25"/>
        <v>0</v>
      </c>
      <c r="T137" s="39">
        <f t="shared" si="26"/>
        <v>0</v>
      </c>
      <c r="U137" s="39">
        <f t="shared" si="27"/>
        <v>0</v>
      </c>
      <c r="AW137" s="38"/>
      <c r="AX137" s="39"/>
      <c r="AY137" s="39"/>
      <c r="AZ137" s="39"/>
      <c r="BA137" s="39"/>
      <c r="BB137" s="44"/>
      <c r="BC137" s="44"/>
      <c r="BD137" s="40"/>
      <c r="BE137" s="40"/>
      <c r="BF137" s="40"/>
      <c r="BG137" s="41"/>
      <c r="BH137" s="41"/>
    </row>
    <row r="138" spans="1:60" ht="12.75" customHeight="1">
      <c r="A138" s="28" t="s">
        <v>355</v>
      </c>
      <c r="B138" s="29">
        <v>127</v>
      </c>
      <c r="C138" s="30" t="s">
        <v>356</v>
      </c>
      <c r="D138" s="31" t="s">
        <v>311</v>
      </c>
      <c r="E138" s="32" t="s">
        <v>41</v>
      </c>
      <c r="F138" s="33" t="s">
        <v>357</v>
      </c>
      <c r="G138" s="34" t="s">
        <v>31</v>
      </c>
      <c r="H138" s="35">
        <v>2336</v>
      </c>
      <c r="I138" s="36">
        <v>861</v>
      </c>
      <c r="J138" s="37">
        <v>124</v>
      </c>
      <c r="K138" s="36">
        <v>670</v>
      </c>
      <c r="L138" s="37">
        <v>128</v>
      </c>
      <c r="M138" s="36">
        <v>805</v>
      </c>
      <c r="N138" s="37">
        <v>115</v>
      </c>
      <c r="O138" s="38">
        <f t="shared" si="21"/>
        <v>0.7813</v>
      </c>
      <c r="P138" s="39">
        <f t="shared" si="22"/>
        <v>0</v>
      </c>
      <c r="Q138" s="39">
        <f t="shared" si="23"/>
        <v>0</v>
      </c>
      <c r="R138" s="39">
        <f t="shared" si="24"/>
        <v>0</v>
      </c>
      <c r="S138" s="39">
        <f t="shared" si="25"/>
        <v>0</v>
      </c>
      <c r="T138" s="39">
        <f t="shared" si="26"/>
        <v>0</v>
      </c>
      <c r="U138" s="39">
        <f t="shared" si="27"/>
        <v>0</v>
      </c>
      <c r="AW138" s="38"/>
      <c r="AX138" s="39"/>
      <c r="AY138" s="39"/>
      <c r="AZ138" s="39"/>
      <c r="BA138" s="39"/>
      <c r="BB138" s="44"/>
      <c r="BC138" s="44"/>
      <c r="BD138" s="40"/>
      <c r="BE138" s="40"/>
      <c r="BF138" s="40"/>
      <c r="BG138" s="41"/>
      <c r="BH138" s="41"/>
    </row>
    <row r="139" spans="1:60" ht="12.75" customHeight="1">
      <c r="A139" s="28" t="s">
        <v>358</v>
      </c>
      <c r="B139" s="29">
        <v>128</v>
      </c>
      <c r="C139" s="30" t="s">
        <v>359</v>
      </c>
      <c r="D139" s="31" t="s">
        <v>135</v>
      </c>
      <c r="E139" s="32" t="s">
        <v>49</v>
      </c>
      <c r="F139" s="33" t="s">
        <v>263</v>
      </c>
      <c r="G139" s="34" t="s">
        <v>31</v>
      </c>
      <c r="H139" s="35">
        <v>2334</v>
      </c>
      <c r="I139" s="36">
        <v>826</v>
      </c>
      <c r="J139" s="37">
        <v>147</v>
      </c>
      <c r="K139" s="36">
        <v>667</v>
      </c>
      <c r="L139" s="37">
        <v>133</v>
      </c>
      <c r="M139" s="36">
        <v>841</v>
      </c>
      <c r="N139" s="37">
        <v>77</v>
      </c>
      <c r="O139" s="38">
        <f t="shared" si="21"/>
        <v>0.7806</v>
      </c>
      <c r="P139" s="39">
        <f t="shared" si="22"/>
        <v>0</v>
      </c>
      <c r="Q139" s="39">
        <f t="shared" si="23"/>
        <v>0</v>
      </c>
      <c r="R139" s="39">
        <f t="shared" si="24"/>
        <v>0</v>
      </c>
      <c r="S139" s="39">
        <f t="shared" si="25"/>
        <v>0</v>
      </c>
      <c r="T139" s="39">
        <f t="shared" si="26"/>
        <v>0</v>
      </c>
      <c r="U139" s="39">
        <f t="shared" si="27"/>
        <v>0</v>
      </c>
      <c r="AW139" s="38"/>
      <c r="AX139" s="39"/>
      <c r="AY139" s="39"/>
      <c r="AZ139" s="39"/>
      <c r="BA139" s="39"/>
      <c r="BB139" s="44"/>
      <c r="BC139" s="44"/>
      <c r="BD139" s="40"/>
      <c r="BE139" s="40"/>
      <c r="BF139" s="40"/>
      <c r="BG139" s="41"/>
      <c r="BH139" s="41"/>
    </row>
    <row r="140" spans="1:60" ht="12.75" customHeight="1">
      <c r="A140" s="28" t="s">
        <v>360</v>
      </c>
      <c r="B140" s="29">
        <v>129</v>
      </c>
      <c r="C140" s="30" t="s">
        <v>361</v>
      </c>
      <c r="D140" s="31" t="s">
        <v>107</v>
      </c>
      <c r="E140" s="32" t="s">
        <v>4</v>
      </c>
      <c r="F140" s="33" t="s">
        <v>362</v>
      </c>
      <c r="G140" s="34" t="s">
        <v>26</v>
      </c>
      <c r="H140" s="35">
        <v>2333</v>
      </c>
      <c r="I140" s="36">
        <v>798</v>
      </c>
      <c r="J140" s="37">
        <v>170</v>
      </c>
      <c r="K140" s="36">
        <v>716</v>
      </c>
      <c r="L140" s="37">
        <v>102</v>
      </c>
      <c r="M140" s="36">
        <v>819</v>
      </c>
      <c r="N140" s="37">
        <v>99</v>
      </c>
      <c r="O140" s="38">
        <f aca="true" t="shared" si="28" ref="O140:O171">ROUND(H140/$H$11,4)</f>
        <v>0.7803</v>
      </c>
      <c r="P140" s="39">
        <f aca="true" t="shared" si="29" ref="P140:P171">ROUND(calculPP1,4)</f>
        <v>0</v>
      </c>
      <c r="Q140" s="39">
        <f aca="true" t="shared" si="30" ref="Q140:Q171">ROUND(calculPP2,4)</f>
        <v>0</v>
      </c>
      <c r="R140" s="39">
        <f aca="true" t="shared" si="31" ref="R140:R171">ROUND(calculPP3,4)</f>
        <v>0</v>
      </c>
      <c r="S140" s="39">
        <f aca="true" t="shared" si="32" ref="S140:S171">ROUND(calculPP4,4)</f>
        <v>0</v>
      </c>
      <c r="T140" s="39">
        <f aca="true" t="shared" si="33" ref="T140:T171">ROUND(calculPP5,4)</f>
        <v>0</v>
      </c>
      <c r="U140" s="39">
        <f aca="true" t="shared" si="34" ref="U140:U171">ROUND(calculPP67,4)</f>
        <v>0</v>
      </c>
      <c r="AW140" s="38"/>
      <c r="AX140" s="39"/>
      <c r="AY140" s="39"/>
      <c r="AZ140" s="39"/>
      <c r="BA140" s="39"/>
      <c r="BB140" s="44"/>
      <c r="BC140" s="44"/>
      <c r="BD140" s="40"/>
      <c r="BE140" s="40"/>
      <c r="BF140" s="40"/>
      <c r="BG140" s="41"/>
      <c r="BH140" s="41"/>
    </row>
    <row r="141" spans="1:60" ht="12.75" customHeight="1">
      <c r="A141" s="28" t="s">
        <v>363</v>
      </c>
      <c r="B141" s="29">
        <v>130</v>
      </c>
      <c r="C141" s="30" t="s">
        <v>364</v>
      </c>
      <c r="D141" s="31" t="s">
        <v>228</v>
      </c>
      <c r="E141" s="32" t="s">
        <v>49</v>
      </c>
      <c r="F141" s="33" t="s">
        <v>248</v>
      </c>
      <c r="G141" s="34" t="s">
        <v>26</v>
      </c>
      <c r="H141" s="35">
        <v>2332</v>
      </c>
      <c r="I141" s="36">
        <v>826</v>
      </c>
      <c r="J141" s="37">
        <v>147</v>
      </c>
      <c r="K141" s="36">
        <v>653</v>
      </c>
      <c r="L141" s="37">
        <v>139</v>
      </c>
      <c r="M141" s="36">
        <v>853</v>
      </c>
      <c r="N141" s="37">
        <v>63</v>
      </c>
      <c r="O141" s="38">
        <f t="shared" si="28"/>
        <v>0.7799</v>
      </c>
      <c r="P141" s="39">
        <f t="shared" si="29"/>
        <v>0</v>
      </c>
      <c r="Q141" s="39">
        <f t="shared" si="30"/>
        <v>0</v>
      </c>
      <c r="R141" s="39">
        <f t="shared" si="31"/>
        <v>0</v>
      </c>
      <c r="S141" s="39">
        <f t="shared" si="32"/>
        <v>0</v>
      </c>
      <c r="T141" s="39">
        <f t="shared" si="33"/>
        <v>0</v>
      </c>
      <c r="U141" s="39">
        <f t="shared" si="34"/>
        <v>0</v>
      </c>
      <c r="AW141" s="38"/>
      <c r="AX141" s="39"/>
      <c r="AY141" s="39"/>
      <c r="AZ141" s="39"/>
      <c r="BA141" s="39"/>
      <c r="BB141" s="44"/>
      <c r="BC141" s="44"/>
      <c r="BD141" s="40"/>
      <c r="BE141" s="40"/>
      <c r="BF141" s="40"/>
      <c r="BG141" s="41"/>
      <c r="BH141" s="41"/>
    </row>
    <row r="142" spans="1:60" ht="12.75" customHeight="1">
      <c r="A142" s="28" t="s">
        <v>365</v>
      </c>
      <c r="B142" s="29">
        <v>131</v>
      </c>
      <c r="C142" s="30" t="s">
        <v>366</v>
      </c>
      <c r="D142" s="31" t="s">
        <v>228</v>
      </c>
      <c r="E142" s="32" t="s">
        <v>41</v>
      </c>
      <c r="F142" s="33" t="s">
        <v>367</v>
      </c>
      <c r="G142" s="34" t="s">
        <v>31</v>
      </c>
      <c r="H142" s="35">
        <v>2324</v>
      </c>
      <c r="I142" s="36">
        <v>870</v>
      </c>
      <c r="J142" s="37">
        <v>116</v>
      </c>
      <c r="K142" s="36">
        <v>650</v>
      </c>
      <c r="L142" s="37">
        <v>140</v>
      </c>
      <c r="M142" s="36">
        <v>804</v>
      </c>
      <c r="N142" s="37">
        <v>118</v>
      </c>
      <c r="O142" s="38">
        <f t="shared" si="28"/>
        <v>0.7773</v>
      </c>
      <c r="P142" s="39">
        <f t="shared" si="29"/>
        <v>0</v>
      </c>
      <c r="Q142" s="39">
        <f t="shared" si="30"/>
        <v>0</v>
      </c>
      <c r="R142" s="39">
        <f t="shared" si="31"/>
        <v>0</v>
      </c>
      <c r="S142" s="39">
        <f t="shared" si="32"/>
        <v>0</v>
      </c>
      <c r="T142" s="39">
        <f t="shared" si="33"/>
        <v>0</v>
      </c>
      <c r="U142" s="39">
        <f t="shared" si="34"/>
        <v>0</v>
      </c>
      <c r="AW142" s="38"/>
      <c r="AX142" s="39"/>
      <c r="AY142" s="39"/>
      <c r="AZ142" s="39"/>
      <c r="BA142" s="39"/>
      <c r="BB142" s="44"/>
      <c r="BC142" s="44"/>
      <c r="BD142" s="40"/>
      <c r="BE142" s="40"/>
      <c r="BF142" s="40"/>
      <c r="BG142" s="41"/>
      <c r="BH142" s="41"/>
    </row>
    <row r="143" spans="1:60" ht="12.75" customHeight="1">
      <c r="A143" s="28" t="s">
        <v>368</v>
      </c>
      <c r="B143" s="29">
        <v>132</v>
      </c>
      <c r="C143" s="30" t="s">
        <v>369</v>
      </c>
      <c r="D143" s="31" t="s">
        <v>311</v>
      </c>
      <c r="E143" s="32" t="s">
        <v>49</v>
      </c>
      <c r="F143" s="33" t="s">
        <v>370</v>
      </c>
      <c r="G143" s="34" t="s">
        <v>31</v>
      </c>
      <c r="H143" s="35">
        <v>2318</v>
      </c>
      <c r="I143" s="36">
        <v>898</v>
      </c>
      <c r="J143" s="37">
        <v>83</v>
      </c>
      <c r="K143" s="36">
        <v>685</v>
      </c>
      <c r="L143" s="37">
        <v>118</v>
      </c>
      <c r="M143" s="36">
        <v>735</v>
      </c>
      <c r="N143" s="37">
        <v>159</v>
      </c>
      <c r="O143" s="38">
        <f t="shared" si="28"/>
        <v>0.7753</v>
      </c>
      <c r="P143" s="39">
        <f t="shared" si="29"/>
        <v>0</v>
      </c>
      <c r="Q143" s="39">
        <f t="shared" si="30"/>
        <v>0</v>
      </c>
      <c r="R143" s="39">
        <f t="shared" si="31"/>
        <v>0</v>
      </c>
      <c r="S143" s="39">
        <f t="shared" si="32"/>
        <v>0</v>
      </c>
      <c r="T143" s="39">
        <f t="shared" si="33"/>
        <v>0</v>
      </c>
      <c r="U143" s="39">
        <f t="shared" si="34"/>
        <v>0</v>
      </c>
      <c r="AW143" s="38"/>
      <c r="AX143" s="39"/>
      <c r="AY143" s="39"/>
      <c r="AZ143" s="39"/>
      <c r="BA143" s="39"/>
      <c r="BB143" s="44"/>
      <c r="BC143" s="44"/>
      <c r="BD143" s="40"/>
      <c r="BE143" s="40"/>
      <c r="BF143" s="40"/>
      <c r="BG143" s="41"/>
      <c r="BH143" s="41"/>
    </row>
    <row r="144" spans="1:60" ht="12.75" customHeight="1">
      <c r="A144" s="28" t="s">
        <v>371</v>
      </c>
      <c r="B144" s="29">
        <v>133</v>
      </c>
      <c r="C144" s="30" t="s">
        <v>372</v>
      </c>
      <c r="D144" s="31" t="s">
        <v>228</v>
      </c>
      <c r="E144" s="32" t="s">
        <v>49</v>
      </c>
      <c r="F144" s="33" t="s">
        <v>190</v>
      </c>
      <c r="G144" s="34" t="s">
        <v>31</v>
      </c>
      <c r="H144" s="35">
        <v>2317</v>
      </c>
      <c r="I144" s="36">
        <v>879</v>
      </c>
      <c r="J144" s="37">
        <v>105</v>
      </c>
      <c r="K144" s="36">
        <v>616</v>
      </c>
      <c r="L144" s="37">
        <v>166</v>
      </c>
      <c r="M144" s="36">
        <v>822</v>
      </c>
      <c r="N144" s="37">
        <v>95</v>
      </c>
      <c r="O144" s="38">
        <f t="shared" si="28"/>
        <v>0.7749</v>
      </c>
      <c r="P144" s="39">
        <f t="shared" si="29"/>
        <v>0</v>
      </c>
      <c r="Q144" s="39">
        <f t="shared" si="30"/>
        <v>0</v>
      </c>
      <c r="R144" s="39">
        <f t="shared" si="31"/>
        <v>0</v>
      </c>
      <c r="S144" s="39">
        <f t="shared" si="32"/>
        <v>0</v>
      </c>
      <c r="T144" s="39">
        <f t="shared" si="33"/>
        <v>0</v>
      </c>
      <c r="U144" s="39">
        <f t="shared" si="34"/>
        <v>0</v>
      </c>
      <c r="AW144" s="38"/>
      <c r="AX144" s="39"/>
      <c r="AY144" s="39"/>
      <c r="AZ144" s="39"/>
      <c r="BA144" s="39"/>
      <c r="BB144" s="44"/>
      <c r="BC144" s="44"/>
      <c r="BD144" s="40"/>
      <c r="BE144" s="40"/>
      <c r="BF144" s="40"/>
      <c r="BG144" s="41"/>
      <c r="BH144" s="41"/>
    </row>
    <row r="145" spans="1:60" ht="12.75" customHeight="1">
      <c r="A145" s="28" t="s">
        <v>373</v>
      </c>
      <c r="B145" s="29">
        <v>134</v>
      </c>
      <c r="C145" s="30" t="s">
        <v>374</v>
      </c>
      <c r="D145" s="31" t="s">
        <v>311</v>
      </c>
      <c r="E145" s="32" t="s">
        <v>41</v>
      </c>
      <c r="F145" s="33" t="s">
        <v>375</v>
      </c>
      <c r="G145" s="34" t="s">
        <v>26</v>
      </c>
      <c r="H145" s="35">
        <v>2299</v>
      </c>
      <c r="I145" s="36">
        <v>812</v>
      </c>
      <c r="J145" s="37">
        <v>159</v>
      </c>
      <c r="K145" s="36">
        <v>678</v>
      </c>
      <c r="L145" s="37">
        <v>124</v>
      </c>
      <c r="M145" s="36">
        <v>809</v>
      </c>
      <c r="N145" s="37">
        <v>111</v>
      </c>
      <c r="O145" s="38">
        <f t="shared" si="28"/>
        <v>0.7689</v>
      </c>
      <c r="P145" s="39">
        <f t="shared" si="29"/>
        <v>0</v>
      </c>
      <c r="Q145" s="39">
        <f t="shared" si="30"/>
        <v>0</v>
      </c>
      <c r="R145" s="39">
        <f t="shared" si="31"/>
        <v>0</v>
      </c>
      <c r="S145" s="39">
        <f t="shared" si="32"/>
        <v>0</v>
      </c>
      <c r="T145" s="39">
        <f t="shared" si="33"/>
        <v>0</v>
      </c>
      <c r="U145" s="39">
        <f t="shared" si="34"/>
        <v>0</v>
      </c>
      <c r="AW145" s="38"/>
      <c r="AX145" s="39"/>
      <c r="AY145" s="39"/>
      <c r="AZ145" s="39"/>
      <c r="BA145" s="39"/>
      <c r="BB145" s="44"/>
      <c r="BC145" s="44"/>
      <c r="BD145" s="40"/>
      <c r="BE145" s="40"/>
      <c r="BF145" s="40"/>
      <c r="BG145" s="41"/>
      <c r="BH145" s="41"/>
    </row>
    <row r="146" spans="1:60" ht="12.75" customHeight="1">
      <c r="A146" s="28" t="s">
        <v>376</v>
      </c>
      <c r="B146" s="29">
        <v>135</v>
      </c>
      <c r="C146" s="30" t="s">
        <v>377</v>
      </c>
      <c r="D146" s="31" t="s">
        <v>121</v>
      </c>
      <c r="E146" s="32" t="s">
        <v>4</v>
      </c>
      <c r="F146" s="33" t="s">
        <v>34</v>
      </c>
      <c r="G146" s="34" t="s">
        <v>26</v>
      </c>
      <c r="H146" s="35">
        <v>2296</v>
      </c>
      <c r="I146" s="36">
        <v>818</v>
      </c>
      <c r="J146" s="37">
        <v>155</v>
      </c>
      <c r="K146" s="36">
        <v>718</v>
      </c>
      <c r="L146" s="37">
        <v>98</v>
      </c>
      <c r="M146" s="36">
        <v>760</v>
      </c>
      <c r="N146" s="37">
        <v>141</v>
      </c>
      <c r="O146" s="38">
        <f t="shared" si="28"/>
        <v>0.7679</v>
      </c>
      <c r="P146" s="39">
        <f t="shared" si="29"/>
        <v>0</v>
      </c>
      <c r="Q146" s="39">
        <f t="shared" si="30"/>
        <v>0</v>
      </c>
      <c r="R146" s="39">
        <f t="shared" si="31"/>
        <v>0</v>
      </c>
      <c r="S146" s="39">
        <f t="shared" si="32"/>
        <v>0</v>
      </c>
      <c r="T146" s="39">
        <f t="shared" si="33"/>
        <v>0</v>
      </c>
      <c r="U146" s="39">
        <f t="shared" si="34"/>
        <v>0</v>
      </c>
      <c r="AW146" s="38"/>
      <c r="AX146" s="39"/>
      <c r="AY146" s="39"/>
      <c r="AZ146" s="39"/>
      <c r="BA146" s="39"/>
      <c r="BB146" s="44"/>
      <c r="BC146" s="44"/>
      <c r="BD146" s="40"/>
      <c r="BE146" s="40"/>
      <c r="BF146" s="40"/>
      <c r="BG146" s="41"/>
      <c r="BH146" s="41"/>
    </row>
    <row r="147" spans="1:60" ht="12.75" customHeight="1">
      <c r="A147" s="28" t="s">
        <v>378</v>
      </c>
      <c r="B147" s="29">
        <v>136</v>
      </c>
      <c r="C147" s="30" t="s">
        <v>379</v>
      </c>
      <c r="D147" s="31" t="s">
        <v>121</v>
      </c>
      <c r="E147" s="32" t="s">
        <v>41</v>
      </c>
      <c r="F147" s="33" t="s">
        <v>221</v>
      </c>
      <c r="G147" s="34" t="s">
        <v>26</v>
      </c>
      <c r="H147" s="35">
        <v>2295</v>
      </c>
      <c r="I147" s="36">
        <v>732</v>
      </c>
      <c r="J147" s="37">
        <v>191</v>
      </c>
      <c r="K147" s="36">
        <v>749</v>
      </c>
      <c r="L147" s="37">
        <v>75</v>
      </c>
      <c r="M147" s="36">
        <v>814</v>
      </c>
      <c r="N147" s="37">
        <v>107</v>
      </c>
      <c r="O147" s="38">
        <f t="shared" si="28"/>
        <v>0.7676</v>
      </c>
      <c r="P147" s="39">
        <f t="shared" si="29"/>
        <v>0</v>
      </c>
      <c r="Q147" s="39">
        <f t="shared" si="30"/>
        <v>0</v>
      </c>
      <c r="R147" s="39">
        <f t="shared" si="31"/>
        <v>0</v>
      </c>
      <c r="S147" s="39">
        <f t="shared" si="32"/>
        <v>0</v>
      </c>
      <c r="T147" s="39">
        <f t="shared" si="33"/>
        <v>0</v>
      </c>
      <c r="U147" s="39">
        <f t="shared" si="34"/>
        <v>0</v>
      </c>
      <c r="AW147" s="38"/>
      <c r="AX147" s="39"/>
      <c r="AY147" s="39"/>
      <c r="AZ147" s="39"/>
      <c r="BA147" s="39"/>
      <c r="BB147" s="44"/>
      <c r="BC147" s="44"/>
      <c r="BD147" s="40"/>
      <c r="BE147" s="40"/>
      <c r="BF147" s="40"/>
      <c r="BG147" s="41"/>
      <c r="BH147" s="41"/>
    </row>
    <row r="148" spans="1:60" ht="12.75" customHeight="1">
      <c r="A148" s="28" t="s">
        <v>380</v>
      </c>
      <c r="B148" s="29">
        <v>137</v>
      </c>
      <c r="C148" s="30" t="s">
        <v>381</v>
      </c>
      <c r="D148" s="31" t="s">
        <v>139</v>
      </c>
      <c r="E148" s="32" t="s">
        <v>49</v>
      </c>
      <c r="F148" s="33" t="s">
        <v>382</v>
      </c>
      <c r="G148" s="34" t="s">
        <v>31</v>
      </c>
      <c r="H148" s="35">
        <v>2289</v>
      </c>
      <c r="I148" s="36">
        <v>888</v>
      </c>
      <c r="J148" s="37">
        <v>97</v>
      </c>
      <c r="K148" s="36">
        <v>626</v>
      </c>
      <c r="L148" s="37">
        <v>159</v>
      </c>
      <c r="M148" s="36">
        <v>775</v>
      </c>
      <c r="N148" s="37">
        <v>132</v>
      </c>
      <c r="O148" s="38">
        <f t="shared" si="28"/>
        <v>0.7656</v>
      </c>
      <c r="P148" s="39">
        <f t="shared" si="29"/>
        <v>0</v>
      </c>
      <c r="Q148" s="39">
        <f t="shared" si="30"/>
        <v>0</v>
      </c>
      <c r="R148" s="39">
        <f t="shared" si="31"/>
        <v>0</v>
      </c>
      <c r="S148" s="39">
        <f t="shared" si="32"/>
        <v>0</v>
      </c>
      <c r="T148" s="39">
        <f t="shared" si="33"/>
        <v>0</v>
      </c>
      <c r="U148" s="39">
        <f t="shared" si="34"/>
        <v>0</v>
      </c>
      <c r="AW148" s="38"/>
      <c r="AX148" s="39"/>
      <c r="AY148" s="39"/>
      <c r="AZ148" s="39"/>
      <c r="BA148" s="39"/>
      <c r="BB148" s="44"/>
      <c r="BC148" s="44"/>
      <c r="BD148" s="40"/>
      <c r="BE148" s="40"/>
      <c r="BF148" s="40"/>
      <c r="BG148" s="41"/>
      <c r="BH148" s="41"/>
    </row>
    <row r="149" spans="1:60" ht="12.75" customHeight="1">
      <c r="A149" s="28" t="s">
        <v>383</v>
      </c>
      <c r="B149" s="29">
        <v>137</v>
      </c>
      <c r="C149" s="30" t="s">
        <v>384</v>
      </c>
      <c r="D149" s="31" t="s">
        <v>135</v>
      </c>
      <c r="E149" s="32" t="s">
        <v>41</v>
      </c>
      <c r="F149" s="33" t="s">
        <v>385</v>
      </c>
      <c r="G149" s="34" t="s">
        <v>31</v>
      </c>
      <c r="H149" s="35">
        <v>2289</v>
      </c>
      <c r="I149" s="36">
        <v>852</v>
      </c>
      <c r="J149" s="37">
        <v>127</v>
      </c>
      <c r="K149" s="36">
        <v>648</v>
      </c>
      <c r="L149" s="37">
        <v>143</v>
      </c>
      <c r="M149" s="36">
        <v>789</v>
      </c>
      <c r="N149" s="37">
        <v>126</v>
      </c>
      <c r="O149" s="38">
        <f t="shared" si="28"/>
        <v>0.7656</v>
      </c>
      <c r="P149" s="39">
        <f t="shared" si="29"/>
        <v>0</v>
      </c>
      <c r="Q149" s="39">
        <f t="shared" si="30"/>
        <v>0</v>
      </c>
      <c r="R149" s="39">
        <f t="shared" si="31"/>
        <v>0</v>
      </c>
      <c r="S149" s="39">
        <f t="shared" si="32"/>
        <v>0</v>
      </c>
      <c r="T149" s="39">
        <f t="shared" si="33"/>
        <v>0</v>
      </c>
      <c r="U149" s="39">
        <f t="shared" si="34"/>
        <v>0</v>
      </c>
      <c r="AW149" s="38"/>
      <c r="AX149" s="39"/>
      <c r="AY149" s="39"/>
      <c r="AZ149" s="39"/>
      <c r="BA149" s="39"/>
      <c r="BB149" s="44"/>
      <c r="BC149" s="44"/>
      <c r="BD149" s="40"/>
      <c r="BE149" s="40"/>
      <c r="BF149" s="40"/>
      <c r="BG149" s="41"/>
      <c r="BH149" s="41"/>
    </row>
    <row r="150" spans="1:60" ht="12.75" customHeight="1">
      <c r="A150" s="28" t="s">
        <v>386</v>
      </c>
      <c r="B150" s="29">
        <v>139</v>
      </c>
      <c r="C150" s="30" t="s">
        <v>387</v>
      </c>
      <c r="D150" s="31" t="s">
        <v>311</v>
      </c>
      <c r="E150" s="32" t="s">
        <v>41</v>
      </c>
      <c r="F150" s="33" t="s">
        <v>375</v>
      </c>
      <c r="G150" s="34" t="s">
        <v>26</v>
      </c>
      <c r="H150" s="35">
        <v>2285</v>
      </c>
      <c r="I150" s="36">
        <v>827</v>
      </c>
      <c r="J150" s="37">
        <v>145</v>
      </c>
      <c r="K150" s="36">
        <v>740</v>
      </c>
      <c r="L150" s="37">
        <v>82</v>
      </c>
      <c r="M150" s="36">
        <v>718</v>
      </c>
      <c r="N150" s="37">
        <v>167</v>
      </c>
      <c r="O150" s="38">
        <f t="shared" si="28"/>
        <v>0.7642</v>
      </c>
      <c r="P150" s="39">
        <f t="shared" si="29"/>
        <v>0</v>
      </c>
      <c r="Q150" s="39">
        <f t="shared" si="30"/>
        <v>0</v>
      </c>
      <c r="R150" s="39">
        <f t="shared" si="31"/>
        <v>0</v>
      </c>
      <c r="S150" s="39">
        <f t="shared" si="32"/>
        <v>0</v>
      </c>
      <c r="T150" s="39">
        <f t="shared" si="33"/>
        <v>0</v>
      </c>
      <c r="U150" s="39">
        <f t="shared" si="34"/>
        <v>0</v>
      </c>
      <c r="AW150" s="38"/>
      <c r="AX150" s="39"/>
      <c r="AY150" s="39"/>
      <c r="AZ150" s="39"/>
      <c r="BA150" s="39"/>
      <c r="BB150" s="44"/>
      <c r="BC150" s="44"/>
      <c r="BD150" s="40"/>
      <c r="BE150" s="40"/>
      <c r="BF150" s="40"/>
      <c r="BG150" s="41"/>
      <c r="BH150" s="41"/>
    </row>
    <row r="151" spans="1:60" ht="12.75" customHeight="1">
      <c r="A151" s="28" t="s">
        <v>388</v>
      </c>
      <c r="B151" s="29">
        <v>140</v>
      </c>
      <c r="C151" s="30" t="s">
        <v>389</v>
      </c>
      <c r="D151" s="31" t="s">
        <v>282</v>
      </c>
      <c r="E151" s="32" t="s">
        <v>4</v>
      </c>
      <c r="F151" s="33" t="s">
        <v>159</v>
      </c>
      <c r="G151" s="34" t="s">
        <v>26</v>
      </c>
      <c r="H151" s="35">
        <v>2284</v>
      </c>
      <c r="I151" s="36">
        <v>849</v>
      </c>
      <c r="J151" s="37">
        <v>129</v>
      </c>
      <c r="K151" s="36">
        <v>646</v>
      </c>
      <c r="L151" s="37">
        <v>144</v>
      </c>
      <c r="M151" s="36">
        <v>789</v>
      </c>
      <c r="N151" s="37">
        <v>126</v>
      </c>
      <c r="O151" s="38">
        <f t="shared" si="28"/>
        <v>0.7639</v>
      </c>
      <c r="P151" s="39">
        <f t="shared" si="29"/>
        <v>0</v>
      </c>
      <c r="Q151" s="39">
        <f t="shared" si="30"/>
        <v>0</v>
      </c>
      <c r="R151" s="39">
        <f t="shared" si="31"/>
        <v>0</v>
      </c>
      <c r="S151" s="39">
        <f t="shared" si="32"/>
        <v>0</v>
      </c>
      <c r="T151" s="39">
        <f t="shared" si="33"/>
        <v>0</v>
      </c>
      <c r="U151" s="39">
        <f t="shared" si="34"/>
        <v>0</v>
      </c>
      <c r="AW151" s="38"/>
      <c r="AX151" s="39"/>
      <c r="AY151" s="39"/>
      <c r="AZ151" s="39"/>
      <c r="BA151" s="39"/>
      <c r="BB151" s="44"/>
      <c r="BC151" s="44"/>
      <c r="BD151" s="40"/>
      <c r="BE151" s="40"/>
      <c r="BF151" s="40"/>
      <c r="BG151" s="41"/>
      <c r="BH151" s="41"/>
    </row>
    <row r="152" spans="1:60" ht="12.75" customHeight="1">
      <c r="A152" s="28" t="s">
        <v>390</v>
      </c>
      <c r="B152" s="29">
        <v>141</v>
      </c>
      <c r="C152" s="30" t="s">
        <v>391</v>
      </c>
      <c r="D152" s="31" t="s">
        <v>290</v>
      </c>
      <c r="E152" s="32" t="s">
        <v>49</v>
      </c>
      <c r="F152" s="33" t="s">
        <v>392</v>
      </c>
      <c r="G152" s="34" t="s">
        <v>26</v>
      </c>
      <c r="H152" s="35">
        <v>2283</v>
      </c>
      <c r="I152" s="36">
        <v>825</v>
      </c>
      <c r="J152" s="37">
        <v>151</v>
      </c>
      <c r="K152" s="36">
        <v>699</v>
      </c>
      <c r="L152" s="37">
        <v>110</v>
      </c>
      <c r="M152" s="36">
        <v>759</v>
      </c>
      <c r="N152" s="37">
        <v>142</v>
      </c>
      <c r="O152" s="38">
        <f t="shared" si="28"/>
        <v>0.7635</v>
      </c>
      <c r="P152" s="39">
        <f t="shared" si="29"/>
        <v>0</v>
      </c>
      <c r="Q152" s="39">
        <f t="shared" si="30"/>
        <v>0</v>
      </c>
      <c r="R152" s="39">
        <f t="shared" si="31"/>
        <v>0</v>
      </c>
      <c r="S152" s="39">
        <f t="shared" si="32"/>
        <v>0</v>
      </c>
      <c r="T152" s="39">
        <f t="shared" si="33"/>
        <v>0</v>
      </c>
      <c r="U152" s="39">
        <f t="shared" si="34"/>
        <v>0</v>
      </c>
      <c r="AW152" s="38"/>
      <c r="AX152" s="39"/>
      <c r="AY152" s="39"/>
      <c r="AZ152" s="39"/>
      <c r="BA152" s="39"/>
      <c r="BB152" s="44"/>
      <c r="BC152" s="44"/>
      <c r="BD152" s="40"/>
      <c r="BE152" s="40"/>
      <c r="BF152" s="40"/>
      <c r="BG152" s="41"/>
      <c r="BH152" s="41"/>
    </row>
    <row r="153" spans="1:60" ht="12.75" customHeight="1">
      <c r="A153" s="28" t="s">
        <v>393</v>
      </c>
      <c r="B153" s="29">
        <v>142</v>
      </c>
      <c r="C153" s="30" t="s">
        <v>394</v>
      </c>
      <c r="D153" s="31" t="s">
        <v>228</v>
      </c>
      <c r="E153" s="32" t="s">
        <v>49</v>
      </c>
      <c r="F153" s="33" t="s">
        <v>395</v>
      </c>
      <c r="G153" s="34" t="s">
        <v>31</v>
      </c>
      <c r="H153" s="35">
        <v>2282</v>
      </c>
      <c r="I153" s="36">
        <v>820</v>
      </c>
      <c r="J153" s="37">
        <v>154</v>
      </c>
      <c r="K153" s="36">
        <v>620</v>
      </c>
      <c r="L153" s="37">
        <v>163</v>
      </c>
      <c r="M153" s="36">
        <v>842</v>
      </c>
      <c r="N153" s="37">
        <v>75</v>
      </c>
      <c r="O153" s="38">
        <f t="shared" si="28"/>
        <v>0.7632</v>
      </c>
      <c r="P153" s="39">
        <f t="shared" si="29"/>
        <v>0</v>
      </c>
      <c r="Q153" s="39">
        <f t="shared" si="30"/>
        <v>0</v>
      </c>
      <c r="R153" s="39">
        <f t="shared" si="31"/>
        <v>0</v>
      </c>
      <c r="S153" s="39">
        <f t="shared" si="32"/>
        <v>0</v>
      </c>
      <c r="T153" s="39">
        <f t="shared" si="33"/>
        <v>0</v>
      </c>
      <c r="U153" s="39">
        <f t="shared" si="34"/>
        <v>0</v>
      </c>
      <c r="AW153" s="38"/>
      <c r="AX153" s="39"/>
      <c r="AY153" s="39"/>
      <c r="AZ153" s="39"/>
      <c r="BA153" s="39"/>
      <c r="BB153" s="44"/>
      <c r="BC153" s="44"/>
      <c r="BD153" s="40"/>
      <c r="BE153" s="40"/>
      <c r="BF153" s="40"/>
      <c r="BG153" s="41"/>
      <c r="BH153" s="41"/>
    </row>
    <row r="154" spans="1:60" ht="12.75" customHeight="1">
      <c r="A154" s="28" t="s">
        <v>396</v>
      </c>
      <c r="B154" s="29">
        <v>143</v>
      </c>
      <c r="C154" s="30" t="s">
        <v>397</v>
      </c>
      <c r="D154" s="31" t="s">
        <v>228</v>
      </c>
      <c r="E154" s="32" t="s">
        <v>41</v>
      </c>
      <c r="F154" s="33" t="s">
        <v>221</v>
      </c>
      <c r="G154" s="34" t="s">
        <v>26</v>
      </c>
      <c r="H154" s="35">
        <v>2279</v>
      </c>
      <c r="I154" s="36">
        <v>835</v>
      </c>
      <c r="J154" s="37">
        <v>140</v>
      </c>
      <c r="K154" s="36">
        <v>730</v>
      </c>
      <c r="L154" s="37">
        <v>89</v>
      </c>
      <c r="M154" s="36">
        <v>714</v>
      </c>
      <c r="N154" s="37">
        <v>171</v>
      </c>
      <c r="O154" s="38">
        <f t="shared" si="28"/>
        <v>0.7622</v>
      </c>
      <c r="P154" s="39">
        <f t="shared" si="29"/>
        <v>0</v>
      </c>
      <c r="Q154" s="39">
        <f t="shared" si="30"/>
        <v>0</v>
      </c>
      <c r="R154" s="39">
        <f t="shared" si="31"/>
        <v>0</v>
      </c>
      <c r="S154" s="39">
        <f t="shared" si="32"/>
        <v>0</v>
      </c>
      <c r="T154" s="39">
        <f t="shared" si="33"/>
        <v>0</v>
      </c>
      <c r="U154" s="39">
        <f t="shared" si="34"/>
        <v>0</v>
      </c>
      <c r="AW154" s="38"/>
      <c r="AX154" s="39"/>
      <c r="AY154" s="39"/>
      <c r="AZ154" s="39"/>
      <c r="BA154" s="39"/>
      <c r="BB154" s="44"/>
      <c r="BC154" s="44"/>
      <c r="BD154" s="40"/>
      <c r="BE154" s="40"/>
      <c r="BF154" s="40"/>
      <c r="BG154" s="41"/>
      <c r="BH154" s="41"/>
    </row>
    <row r="155" spans="1:60" ht="12.75" customHeight="1">
      <c r="A155" s="28" t="s">
        <v>398</v>
      </c>
      <c r="B155" s="29">
        <v>144</v>
      </c>
      <c r="C155" s="30" t="s">
        <v>399</v>
      </c>
      <c r="D155" s="31" t="s">
        <v>400</v>
      </c>
      <c r="E155" s="32" t="s">
        <v>4</v>
      </c>
      <c r="F155" s="33" t="s">
        <v>118</v>
      </c>
      <c r="G155" s="34" t="s">
        <v>26</v>
      </c>
      <c r="H155" s="35">
        <v>2277</v>
      </c>
      <c r="I155" s="36">
        <v>916</v>
      </c>
      <c r="J155" s="37">
        <v>68</v>
      </c>
      <c r="K155" s="36">
        <v>658</v>
      </c>
      <c r="L155" s="37">
        <v>138</v>
      </c>
      <c r="M155" s="36">
        <v>703</v>
      </c>
      <c r="N155" s="37">
        <v>177</v>
      </c>
      <c r="O155" s="38">
        <f t="shared" si="28"/>
        <v>0.7615</v>
      </c>
      <c r="P155" s="39">
        <f t="shared" si="29"/>
        <v>0</v>
      </c>
      <c r="Q155" s="39">
        <f t="shared" si="30"/>
        <v>0</v>
      </c>
      <c r="R155" s="39">
        <f t="shared" si="31"/>
        <v>0</v>
      </c>
      <c r="S155" s="39">
        <f t="shared" si="32"/>
        <v>0</v>
      </c>
      <c r="T155" s="39">
        <f t="shared" si="33"/>
        <v>0</v>
      </c>
      <c r="U155" s="39">
        <f t="shared" si="34"/>
        <v>0</v>
      </c>
      <c r="AW155" s="38"/>
      <c r="AX155" s="39"/>
      <c r="AY155" s="39"/>
      <c r="AZ155" s="39"/>
      <c r="BA155" s="39"/>
      <c r="BB155" s="44"/>
      <c r="BC155" s="44"/>
      <c r="BD155" s="40"/>
      <c r="BE155" s="40"/>
      <c r="BF155" s="40"/>
      <c r="BG155" s="41"/>
      <c r="BH155" s="41"/>
    </row>
    <row r="156" spans="1:60" ht="12.75" customHeight="1">
      <c r="A156" s="28" t="s">
        <v>401</v>
      </c>
      <c r="B156" s="29">
        <v>145</v>
      </c>
      <c r="C156" s="30" t="s">
        <v>402</v>
      </c>
      <c r="D156" s="31" t="s">
        <v>139</v>
      </c>
      <c r="E156" s="32" t="s">
        <v>49</v>
      </c>
      <c r="F156" s="33" t="s">
        <v>173</v>
      </c>
      <c r="G156" s="34" t="s">
        <v>26</v>
      </c>
      <c r="H156" s="35">
        <v>2267</v>
      </c>
      <c r="I156" s="36">
        <v>777</v>
      </c>
      <c r="J156" s="37">
        <v>176</v>
      </c>
      <c r="K156" s="36">
        <v>732</v>
      </c>
      <c r="L156" s="37">
        <v>88</v>
      </c>
      <c r="M156" s="36">
        <v>758</v>
      </c>
      <c r="N156" s="37">
        <v>144</v>
      </c>
      <c r="O156" s="38">
        <f t="shared" si="28"/>
        <v>0.7582</v>
      </c>
      <c r="P156" s="39">
        <f t="shared" si="29"/>
        <v>0</v>
      </c>
      <c r="Q156" s="39">
        <f t="shared" si="30"/>
        <v>0</v>
      </c>
      <c r="R156" s="39">
        <f t="shared" si="31"/>
        <v>0</v>
      </c>
      <c r="S156" s="39">
        <f t="shared" si="32"/>
        <v>0</v>
      </c>
      <c r="T156" s="39">
        <f t="shared" si="33"/>
        <v>0</v>
      </c>
      <c r="U156" s="39">
        <f t="shared" si="34"/>
        <v>0</v>
      </c>
      <c r="AW156" s="38"/>
      <c r="AX156" s="39"/>
      <c r="AY156" s="39"/>
      <c r="AZ156" s="39"/>
      <c r="BA156" s="39"/>
      <c r="BB156" s="44"/>
      <c r="BC156" s="44"/>
      <c r="BD156" s="40"/>
      <c r="BE156" s="40"/>
      <c r="BF156" s="40"/>
      <c r="BG156" s="41"/>
      <c r="BH156" s="41"/>
    </row>
    <row r="157" spans="1:60" ht="12.75" customHeight="1">
      <c r="A157" s="28" t="s">
        <v>403</v>
      </c>
      <c r="B157" s="29">
        <v>146</v>
      </c>
      <c r="C157" s="30" t="s">
        <v>404</v>
      </c>
      <c r="D157" s="31" t="s">
        <v>135</v>
      </c>
      <c r="E157" s="32" t="s">
        <v>49</v>
      </c>
      <c r="F157" s="33" t="s">
        <v>334</v>
      </c>
      <c r="G157" s="34" t="s">
        <v>31</v>
      </c>
      <c r="H157" s="35">
        <v>2266</v>
      </c>
      <c r="I157" s="36">
        <v>832</v>
      </c>
      <c r="J157" s="37">
        <v>141</v>
      </c>
      <c r="K157" s="36">
        <v>686</v>
      </c>
      <c r="L157" s="37">
        <v>117</v>
      </c>
      <c r="M157" s="36">
        <v>748</v>
      </c>
      <c r="N157" s="37">
        <v>151</v>
      </c>
      <c r="O157" s="38">
        <f t="shared" si="28"/>
        <v>0.7579</v>
      </c>
      <c r="P157" s="39">
        <f t="shared" si="29"/>
        <v>0</v>
      </c>
      <c r="Q157" s="39">
        <f t="shared" si="30"/>
        <v>0</v>
      </c>
      <c r="R157" s="39">
        <f t="shared" si="31"/>
        <v>0</v>
      </c>
      <c r="S157" s="39">
        <f t="shared" si="32"/>
        <v>0</v>
      </c>
      <c r="T157" s="39">
        <f t="shared" si="33"/>
        <v>0</v>
      </c>
      <c r="U157" s="39">
        <f t="shared" si="34"/>
        <v>0</v>
      </c>
      <c r="AW157" s="38"/>
      <c r="AX157" s="39"/>
      <c r="AY157" s="39"/>
      <c r="AZ157" s="39"/>
      <c r="BA157" s="39"/>
      <c r="BB157" s="44"/>
      <c r="BC157" s="44"/>
      <c r="BD157" s="40"/>
      <c r="BE157" s="40"/>
      <c r="BF157" s="40"/>
      <c r="BG157" s="41"/>
      <c r="BH157" s="41"/>
    </row>
    <row r="158" spans="1:60" ht="12.75" customHeight="1">
      <c r="A158" s="28" t="s">
        <v>405</v>
      </c>
      <c r="B158" s="29">
        <v>147</v>
      </c>
      <c r="C158" s="30" t="s">
        <v>406</v>
      </c>
      <c r="D158" s="31" t="s">
        <v>407</v>
      </c>
      <c r="E158" s="32" t="s">
        <v>4</v>
      </c>
      <c r="F158" s="33" t="s">
        <v>156</v>
      </c>
      <c r="G158" s="34" t="s">
        <v>26</v>
      </c>
      <c r="H158" s="35">
        <v>2257</v>
      </c>
      <c r="I158" s="36">
        <v>873</v>
      </c>
      <c r="J158" s="37">
        <v>112</v>
      </c>
      <c r="K158" s="36">
        <v>628</v>
      </c>
      <c r="L158" s="37">
        <v>156</v>
      </c>
      <c r="M158" s="36">
        <v>756</v>
      </c>
      <c r="N158" s="37">
        <v>145</v>
      </c>
      <c r="O158" s="38">
        <f t="shared" si="28"/>
        <v>0.7548</v>
      </c>
      <c r="P158" s="39">
        <f t="shared" si="29"/>
        <v>0</v>
      </c>
      <c r="Q158" s="39">
        <f t="shared" si="30"/>
        <v>0</v>
      </c>
      <c r="R158" s="39">
        <f t="shared" si="31"/>
        <v>0</v>
      </c>
      <c r="S158" s="39">
        <f t="shared" si="32"/>
        <v>0</v>
      </c>
      <c r="T158" s="39">
        <f t="shared" si="33"/>
        <v>0</v>
      </c>
      <c r="U158" s="39">
        <f t="shared" si="34"/>
        <v>0</v>
      </c>
      <c r="AW158" s="38"/>
      <c r="AX158" s="39"/>
      <c r="AY158" s="39"/>
      <c r="AZ158" s="39"/>
      <c r="BA158" s="39"/>
      <c r="BB158" s="44"/>
      <c r="BC158" s="44"/>
      <c r="BD158" s="40"/>
      <c r="BE158" s="40"/>
      <c r="BF158" s="40"/>
      <c r="BG158" s="41"/>
      <c r="BH158" s="41"/>
    </row>
    <row r="159" spans="1:60" ht="12.75" customHeight="1">
      <c r="A159" s="28" t="s">
        <v>408</v>
      </c>
      <c r="B159" s="29">
        <v>148</v>
      </c>
      <c r="C159" s="30" t="s">
        <v>409</v>
      </c>
      <c r="D159" s="31" t="s">
        <v>290</v>
      </c>
      <c r="E159" s="32" t="s">
        <v>41</v>
      </c>
      <c r="F159" s="33" t="s">
        <v>410</v>
      </c>
      <c r="G159" s="34" t="s">
        <v>31</v>
      </c>
      <c r="H159" s="35">
        <v>2255</v>
      </c>
      <c r="I159" s="36">
        <v>884</v>
      </c>
      <c r="J159" s="37">
        <v>100</v>
      </c>
      <c r="K159" s="36">
        <v>609</v>
      </c>
      <c r="L159" s="37">
        <v>168</v>
      </c>
      <c r="M159" s="36">
        <v>762</v>
      </c>
      <c r="N159" s="37">
        <v>139</v>
      </c>
      <c r="O159" s="38">
        <f t="shared" si="28"/>
        <v>0.7542</v>
      </c>
      <c r="P159" s="39">
        <f t="shared" si="29"/>
        <v>0</v>
      </c>
      <c r="Q159" s="39">
        <f t="shared" si="30"/>
        <v>0</v>
      </c>
      <c r="R159" s="39">
        <f t="shared" si="31"/>
        <v>0</v>
      </c>
      <c r="S159" s="39">
        <f t="shared" si="32"/>
        <v>0</v>
      </c>
      <c r="T159" s="39">
        <f t="shared" si="33"/>
        <v>0</v>
      </c>
      <c r="U159" s="39">
        <f t="shared" si="34"/>
        <v>0</v>
      </c>
      <c r="AW159" s="38"/>
      <c r="AX159" s="39"/>
      <c r="AY159" s="39"/>
      <c r="AZ159" s="39"/>
      <c r="BA159" s="39"/>
      <c r="BB159" s="44"/>
      <c r="BC159" s="44"/>
      <c r="BD159" s="40"/>
      <c r="BE159" s="40"/>
      <c r="BF159" s="40"/>
      <c r="BG159" s="41"/>
      <c r="BH159" s="41"/>
    </row>
    <row r="160" spans="1:60" ht="12.75" customHeight="1">
      <c r="A160" s="28" t="s">
        <v>411</v>
      </c>
      <c r="B160" s="29">
        <v>149</v>
      </c>
      <c r="C160" s="30" t="s">
        <v>412</v>
      </c>
      <c r="D160" s="31" t="s">
        <v>311</v>
      </c>
      <c r="E160" s="32" t="s">
        <v>41</v>
      </c>
      <c r="F160" s="33" t="s">
        <v>413</v>
      </c>
      <c r="G160" s="34" t="s">
        <v>26</v>
      </c>
      <c r="H160" s="35">
        <v>2247</v>
      </c>
      <c r="I160" s="36">
        <v>868</v>
      </c>
      <c r="J160" s="37">
        <v>120</v>
      </c>
      <c r="K160" s="36">
        <v>615</v>
      </c>
      <c r="L160" s="37">
        <v>167</v>
      </c>
      <c r="M160" s="36">
        <v>764</v>
      </c>
      <c r="N160" s="37">
        <v>138</v>
      </c>
      <c r="O160" s="38">
        <f t="shared" si="28"/>
        <v>0.7515</v>
      </c>
      <c r="P160" s="39">
        <f t="shared" si="29"/>
        <v>0</v>
      </c>
      <c r="Q160" s="39">
        <f t="shared" si="30"/>
        <v>0</v>
      </c>
      <c r="R160" s="39">
        <f t="shared" si="31"/>
        <v>0</v>
      </c>
      <c r="S160" s="39">
        <f t="shared" si="32"/>
        <v>0</v>
      </c>
      <c r="T160" s="39">
        <f t="shared" si="33"/>
        <v>0</v>
      </c>
      <c r="U160" s="39">
        <f t="shared" si="34"/>
        <v>0</v>
      </c>
      <c r="AW160" s="38"/>
      <c r="AX160" s="39"/>
      <c r="AY160" s="39"/>
      <c r="AZ160" s="39"/>
      <c r="BA160" s="39"/>
      <c r="BB160" s="44"/>
      <c r="BC160" s="44"/>
      <c r="BD160" s="40"/>
      <c r="BE160" s="40"/>
      <c r="BF160" s="40"/>
      <c r="BG160" s="41"/>
      <c r="BH160" s="41"/>
    </row>
    <row r="161" spans="1:60" ht="12.75" customHeight="1">
      <c r="A161" s="28" t="s">
        <v>414</v>
      </c>
      <c r="B161" s="29">
        <v>150</v>
      </c>
      <c r="C161" s="30" t="s">
        <v>415</v>
      </c>
      <c r="D161" s="31" t="s">
        <v>311</v>
      </c>
      <c r="E161" s="32" t="s">
        <v>4</v>
      </c>
      <c r="F161" s="33" t="s">
        <v>273</v>
      </c>
      <c r="G161" s="34" t="s">
        <v>31</v>
      </c>
      <c r="H161" s="35">
        <v>2246</v>
      </c>
      <c r="I161" s="36">
        <v>922</v>
      </c>
      <c r="J161" s="37">
        <v>64</v>
      </c>
      <c r="K161" s="36">
        <v>571</v>
      </c>
      <c r="L161" s="37">
        <v>182</v>
      </c>
      <c r="M161" s="36">
        <v>753</v>
      </c>
      <c r="N161" s="37">
        <v>149</v>
      </c>
      <c r="O161" s="38">
        <f t="shared" si="28"/>
        <v>0.7512</v>
      </c>
      <c r="P161" s="39">
        <f t="shared" si="29"/>
        <v>0</v>
      </c>
      <c r="Q161" s="39">
        <f t="shared" si="30"/>
        <v>0</v>
      </c>
      <c r="R161" s="39">
        <f t="shared" si="31"/>
        <v>0</v>
      </c>
      <c r="S161" s="39">
        <f t="shared" si="32"/>
        <v>0</v>
      </c>
      <c r="T161" s="39">
        <f t="shared" si="33"/>
        <v>0</v>
      </c>
      <c r="U161" s="39">
        <f t="shared" si="34"/>
        <v>0</v>
      </c>
      <c r="AW161" s="38"/>
      <c r="AX161" s="39"/>
      <c r="AY161" s="39"/>
      <c r="AZ161" s="39"/>
      <c r="BA161" s="39"/>
      <c r="BB161" s="44"/>
      <c r="BC161" s="44"/>
      <c r="BD161" s="40"/>
      <c r="BE161" s="40"/>
      <c r="BF161" s="40"/>
      <c r="BG161" s="41"/>
      <c r="BH161" s="41"/>
    </row>
    <row r="162" spans="1:60" ht="12.75" customHeight="1">
      <c r="A162" s="28" t="s">
        <v>416</v>
      </c>
      <c r="B162" s="29">
        <v>151</v>
      </c>
      <c r="C162" s="30" t="s">
        <v>417</v>
      </c>
      <c r="D162" s="31" t="s">
        <v>311</v>
      </c>
      <c r="E162" s="32" t="s">
        <v>41</v>
      </c>
      <c r="F162" s="33" t="s">
        <v>221</v>
      </c>
      <c r="G162" s="34" t="s">
        <v>26</v>
      </c>
      <c r="H162" s="35">
        <v>2240</v>
      </c>
      <c r="I162" s="36">
        <v>880</v>
      </c>
      <c r="J162" s="37">
        <v>103</v>
      </c>
      <c r="K162" s="36">
        <v>640</v>
      </c>
      <c r="L162" s="37">
        <v>149</v>
      </c>
      <c r="M162" s="36">
        <v>720</v>
      </c>
      <c r="N162" s="37">
        <v>166</v>
      </c>
      <c r="O162" s="38">
        <f t="shared" si="28"/>
        <v>0.7492</v>
      </c>
      <c r="P162" s="39">
        <f t="shared" si="29"/>
        <v>0</v>
      </c>
      <c r="Q162" s="39">
        <f t="shared" si="30"/>
        <v>0</v>
      </c>
      <c r="R162" s="39">
        <f t="shared" si="31"/>
        <v>0</v>
      </c>
      <c r="S162" s="39">
        <f t="shared" si="32"/>
        <v>0</v>
      </c>
      <c r="T162" s="39">
        <f t="shared" si="33"/>
        <v>0</v>
      </c>
      <c r="U162" s="39">
        <f t="shared" si="34"/>
        <v>0</v>
      </c>
      <c r="AW162" s="38"/>
      <c r="AX162" s="39"/>
      <c r="AY162" s="39"/>
      <c r="AZ162" s="39"/>
      <c r="BA162" s="39"/>
      <c r="BB162" s="44"/>
      <c r="BC162" s="44"/>
      <c r="BD162" s="40"/>
      <c r="BE162" s="40"/>
      <c r="BF162" s="40"/>
      <c r="BG162" s="41"/>
      <c r="BH162" s="41"/>
    </row>
    <row r="163" spans="1:60" ht="12.75" customHeight="1">
      <c r="A163" s="28" t="s">
        <v>418</v>
      </c>
      <c r="B163" s="29">
        <v>152</v>
      </c>
      <c r="C163" s="30" t="s">
        <v>419</v>
      </c>
      <c r="D163" s="31" t="s">
        <v>407</v>
      </c>
      <c r="E163" s="32" t="s">
        <v>4</v>
      </c>
      <c r="F163" s="33" t="s">
        <v>420</v>
      </c>
      <c r="G163" s="34" t="s">
        <v>26</v>
      </c>
      <c r="H163" s="35">
        <v>2237</v>
      </c>
      <c r="I163" s="36">
        <v>799</v>
      </c>
      <c r="J163" s="37">
        <v>169</v>
      </c>
      <c r="K163" s="36">
        <v>679</v>
      </c>
      <c r="L163" s="37">
        <v>122</v>
      </c>
      <c r="M163" s="36">
        <v>759</v>
      </c>
      <c r="N163" s="37">
        <v>142</v>
      </c>
      <c r="O163" s="38">
        <f t="shared" si="28"/>
        <v>0.7482</v>
      </c>
      <c r="P163" s="39">
        <f t="shared" si="29"/>
        <v>0</v>
      </c>
      <c r="Q163" s="39">
        <f t="shared" si="30"/>
        <v>0</v>
      </c>
      <c r="R163" s="39">
        <f t="shared" si="31"/>
        <v>0</v>
      </c>
      <c r="S163" s="39">
        <f t="shared" si="32"/>
        <v>0</v>
      </c>
      <c r="T163" s="39">
        <f t="shared" si="33"/>
        <v>0</v>
      </c>
      <c r="U163" s="39">
        <f t="shared" si="34"/>
        <v>0</v>
      </c>
      <c r="AW163" s="38"/>
      <c r="AX163" s="39"/>
      <c r="AY163" s="39"/>
      <c r="AZ163" s="39"/>
      <c r="BA163" s="39"/>
      <c r="BB163" s="44"/>
      <c r="BC163" s="44"/>
      <c r="BD163" s="40"/>
      <c r="BE163" s="40"/>
      <c r="BF163" s="40"/>
      <c r="BG163" s="41"/>
      <c r="BH163" s="41"/>
    </row>
    <row r="164" spans="1:60" ht="12.75" customHeight="1">
      <c r="A164" s="28" t="s">
        <v>421</v>
      </c>
      <c r="B164" s="29">
        <v>153</v>
      </c>
      <c r="C164" s="30" t="s">
        <v>422</v>
      </c>
      <c r="D164" s="31" t="s">
        <v>407</v>
      </c>
      <c r="E164" s="32" t="s">
        <v>4</v>
      </c>
      <c r="F164" s="33" t="s">
        <v>61</v>
      </c>
      <c r="G164" s="34" t="s">
        <v>26</v>
      </c>
      <c r="H164" s="35">
        <v>2228</v>
      </c>
      <c r="I164" s="36">
        <v>867</v>
      </c>
      <c r="J164" s="37">
        <v>123</v>
      </c>
      <c r="K164" s="36">
        <v>623</v>
      </c>
      <c r="L164" s="37">
        <v>162</v>
      </c>
      <c r="M164" s="36">
        <v>738</v>
      </c>
      <c r="N164" s="37">
        <v>156</v>
      </c>
      <c r="O164" s="38">
        <f t="shared" si="28"/>
        <v>0.7452</v>
      </c>
      <c r="P164" s="39">
        <f t="shared" si="29"/>
        <v>0</v>
      </c>
      <c r="Q164" s="39">
        <f t="shared" si="30"/>
        <v>0</v>
      </c>
      <c r="R164" s="39">
        <f t="shared" si="31"/>
        <v>0</v>
      </c>
      <c r="S164" s="39">
        <f t="shared" si="32"/>
        <v>0</v>
      </c>
      <c r="T164" s="39">
        <f t="shared" si="33"/>
        <v>0</v>
      </c>
      <c r="U164" s="39">
        <f t="shared" si="34"/>
        <v>0</v>
      </c>
      <c r="AW164" s="38"/>
      <c r="AX164" s="39"/>
      <c r="AY164" s="39"/>
      <c r="AZ164" s="39"/>
      <c r="BA164" s="39"/>
      <c r="BB164" s="44"/>
      <c r="BC164" s="44"/>
      <c r="BD164" s="40"/>
      <c r="BE164" s="40"/>
      <c r="BF164" s="40"/>
      <c r="BG164" s="41"/>
      <c r="BH164" s="41"/>
    </row>
    <row r="165" spans="1:60" ht="12.75" customHeight="1">
      <c r="A165" s="28" t="s">
        <v>423</v>
      </c>
      <c r="B165" s="29">
        <v>153</v>
      </c>
      <c r="C165" s="30" t="s">
        <v>424</v>
      </c>
      <c r="D165" s="31" t="s">
        <v>135</v>
      </c>
      <c r="E165" s="32" t="s">
        <v>49</v>
      </c>
      <c r="F165" s="33" t="s">
        <v>50</v>
      </c>
      <c r="G165" s="34" t="s">
        <v>31</v>
      </c>
      <c r="H165" s="35">
        <v>2228</v>
      </c>
      <c r="I165" s="36">
        <v>780</v>
      </c>
      <c r="J165" s="37">
        <v>175</v>
      </c>
      <c r="K165" s="36">
        <v>663</v>
      </c>
      <c r="L165" s="37">
        <v>136</v>
      </c>
      <c r="M165" s="36">
        <v>785</v>
      </c>
      <c r="N165" s="37">
        <v>130</v>
      </c>
      <c r="O165" s="38">
        <f t="shared" si="28"/>
        <v>0.7452</v>
      </c>
      <c r="P165" s="39">
        <f t="shared" si="29"/>
        <v>0</v>
      </c>
      <c r="Q165" s="39">
        <f t="shared" si="30"/>
        <v>0</v>
      </c>
      <c r="R165" s="39">
        <f t="shared" si="31"/>
        <v>0</v>
      </c>
      <c r="S165" s="39">
        <f t="shared" si="32"/>
        <v>0</v>
      </c>
      <c r="T165" s="39">
        <f t="shared" si="33"/>
        <v>0</v>
      </c>
      <c r="U165" s="39">
        <f t="shared" si="34"/>
        <v>0</v>
      </c>
      <c r="AW165" s="38"/>
      <c r="AX165" s="39"/>
      <c r="AY165" s="39"/>
      <c r="AZ165" s="39"/>
      <c r="BA165" s="39"/>
      <c r="BB165" s="44"/>
      <c r="BC165" s="44"/>
      <c r="BD165" s="40"/>
      <c r="BE165" s="40"/>
      <c r="BF165" s="40"/>
      <c r="BG165" s="41"/>
      <c r="BH165" s="41"/>
    </row>
    <row r="166" spans="1:60" ht="12.75" customHeight="1">
      <c r="A166" s="28" t="s">
        <v>425</v>
      </c>
      <c r="B166" s="29">
        <v>155</v>
      </c>
      <c r="C166" s="30" t="s">
        <v>426</v>
      </c>
      <c r="D166" s="31" t="s">
        <v>407</v>
      </c>
      <c r="E166" s="32" t="s">
        <v>4</v>
      </c>
      <c r="F166" s="33" t="s">
        <v>46</v>
      </c>
      <c r="G166" s="34" t="s">
        <v>26</v>
      </c>
      <c r="H166" s="35">
        <v>2209</v>
      </c>
      <c r="I166" s="36">
        <v>804</v>
      </c>
      <c r="J166" s="37">
        <v>165</v>
      </c>
      <c r="K166" s="36">
        <v>630</v>
      </c>
      <c r="L166" s="37">
        <v>154</v>
      </c>
      <c r="M166" s="36">
        <v>775</v>
      </c>
      <c r="N166" s="37">
        <v>132</v>
      </c>
      <c r="O166" s="38">
        <f t="shared" si="28"/>
        <v>0.7388</v>
      </c>
      <c r="P166" s="39">
        <f t="shared" si="29"/>
        <v>0</v>
      </c>
      <c r="Q166" s="39">
        <f t="shared" si="30"/>
        <v>0</v>
      </c>
      <c r="R166" s="39">
        <f t="shared" si="31"/>
        <v>0</v>
      </c>
      <c r="S166" s="39">
        <f t="shared" si="32"/>
        <v>0</v>
      </c>
      <c r="T166" s="39">
        <f t="shared" si="33"/>
        <v>0</v>
      </c>
      <c r="U166" s="39">
        <f t="shared" si="34"/>
        <v>0</v>
      </c>
      <c r="AW166" s="38"/>
      <c r="AX166" s="39"/>
      <c r="AY166" s="39"/>
      <c r="AZ166" s="39"/>
      <c r="BA166" s="39"/>
      <c r="BB166" s="44"/>
      <c r="BC166" s="44"/>
      <c r="BD166" s="40"/>
      <c r="BE166" s="40"/>
      <c r="BF166" s="40"/>
      <c r="BG166" s="41"/>
      <c r="BH166" s="41"/>
    </row>
    <row r="167" spans="1:60" ht="12.75" customHeight="1">
      <c r="A167" s="28" t="s">
        <v>427</v>
      </c>
      <c r="B167" s="29">
        <v>156</v>
      </c>
      <c r="C167" s="30" t="s">
        <v>428</v>
      </c>
      <c r="D167" s="31" t="s">
        <v>290</v>
      </c>
      <c r="E167" s="32" t="s">
        <v>4</v>
      </c>
      <c r="F167" s="33" t="s">
        <v>162</v>
      </c>
      <c r="G167" s="34" t="s">
        <v>26</v>
      </c>
      <c r="H167" s="35">
        <v>2204</v>
      </c>
      <c r="I167" s="36">
        <v>772</v>
      </c>
      <c r="J167" s="37">
        <v>179</v>
      </c>
      <c r="K167" s="36">
        <v>684</v>
      </c>
      <c r="L167" s="37">
        <v>120</v>
      </c>
      <c r="M167" s="36">
        <v>748</v>
      </c>
      <c r="N167" s="37">
        <v>151</v>
      </c>
      <c r="O167" s="38">
        <f t="shared" si="28"/>
        <v>0.7371</v>
      </c>
      <c r="P167" s="39">
        <f t="shared" si="29"/>
        <v>0</v>
      </c>
      <c r="Q167" s="39">
        <f t="shared" si="30"/>
        <v>0</v>
      </c>
      <c r="R167" s="39">
        <f t="shared" si="31"/>
        <v>0</v>
      </c>
      <c r="S167" s="39">
        <f t="shared" si="32"/>
        <v>0</v>
      </c>
      <c r="T167" s="39">
        <f t="shared" si="33"/>
        <v>0</v>
      </c>
      <c r="U167" s="39">
        <f t="shared" si="34"/>
        <v>0</v>
      </c>
      <c r="AW167" s="38"/>
      <c r="AX167" s="39"/>
      <c r="AY167" s="39"/>
      <c r="AZ167" s="39"/>
      <c r="BA167" s="39"/>
      <c r="BB167" s="44"/>
      <c r="BC167" s="44"/>
      <c r="BD167" s="40"/>
      <c r="BE167" s="40"/>
      <c r="BF167" s="40"/>
      <c r="BG167" s="41"/>
      <c r="BH167" s="41"/>
    </row>
    <row r="168" spans="1:60" ht="12.75" customHeight="1">
      <c r="A168" s="28" t="s">
        <v>429</v>
      </c>
      <c r="B168" s="29">
        <v>157</v>
      </c>
      <c r="C168" s="30" t="s">
        <v>430</v>
      </c>
      <c r="D168" s="31" t="s">
        <v>290</v>
      </c>
      <c r="E168" s="32" t="s">
        <v>41</v>
      </c>
      <c r="F168" s="33" t="s">
        <v>431</v>
      </c>
      <c r="G168" s="34" t="s">
        <v>31</v>
      </c>
      <c r="H168" s="35">
        <v>2200</v>
      </c>
      <c r="I168" s="36">
        <v>830</v>
      </c>
      <c r="J168" s="37">
        <v>142</v>
      </c>
      <c r="K168" s="36">
        <v>617</v>
      </c>
      <c r="L168" s="37">
        <v>165</v>
      </c>
      <c r="M168" s="36">
        <v>753</v>
      </c>
      <c r="N168" s="37">
        <v>149</v>
      </c>
      <c r="O168" s="38">
        <f t="shared" si="28"/>
        <v>0.7358</v>
      </c>
      <c r="P168" s="39">
        <f t="shared" si="29"/>
        <v>0</v>
      </c>
      <c r="Q168" s="39">
        <f t="shared" si="30"/>
        <v>0</v>
      </c>
      <c r="R168" s="39">
        <f t="shared" si="31"/>
        <v>0</v>
      </c>
      <c r="S168" s="39">
        <f t="shared" si="32"/>
        <v>0</v>
      </c>
      <c r="T168" s="39">
        <f t="shared" si="33"/>
        <v>0</v>
      </c>
      <c r="U168" s="39">
        <f t="shared" si="34"/>
        <v>0</v>
      </c>
      <c r="AW168" s="38"/>
      <c r="AX168" s="39"/>
      <c r="AY168" s="39"/>
      <c r="AZ168" s="39"/>
      <c r="BA168" s="39"/>
      <c r="BB168" s="44"/>
      <c r="BC168" s="44"/>
      <c r="BD168" s="40"/>
      <c r="BE168" s="40"/>
      <c r="BF168" s="40"/>
      <c r="BG168" s="41"/>
      <c r="BH168" s="41"/>
    </row>
    <row r="169" spans="1:60" ht="12.75" customHeight="1">
      <c r="A169" s="28" t="s">
        <v>432</v>
      </c>
      <c r="B169" s="29">
        <v>158</v>
      </c>
      <c r="C169" s="30" t="s">
        <v>433</v>
      </c>
      <c r="D169" s="31" t="s">
        <v>290</v>
      </c>
      <c r="E169" s="32" t="s">
        <v>4</v>
      </c>
      <c r="F169" s="33" t="s">
        <v>159</v>
      </c>
      <c r="G169" s="34" t="s">
        <v>26</v>
      </c>
      <c r="H169" s="35">
        <v>2189</v>
      </c>
      <c r="I169" s="36">
        <v>873</v>
      </c>
      <c r="J169" s="37">
        <v>112</v>
      </c>
      <c r="K169" s="36">
        <v>492</v>
      </c>
      <c r="L169" s="37">
        <v>194</v>
      </c>
      <c r="M169" s="36">
        <v>824</v>
      </c>
      <c r="N169" s="37">
        <v>92</v>
      </c>
      <c r="O169" s="38">
        <f t="shared" si="28"/>
        <v>0.7321</v>
      </c>
      <c r="P169" s="39">
        <f t="shared" si="29"/>
        <v>0</v>
      </c>
      <c r="Q169" s="39">
        <f t="shared" si="30"/>
        <v>0</v>
      </c>
      <c r="R169" s="39">
        <f t="shared" si="31"/>
        <v>0</v>
      </c>
      <c r="S169" s="39">
        <f t="shared" si="32"/>
        <v>0</v>
      </c>
      <c r="T169" s="39">
        <f t="shared" si="33"/>
        <v>0</v>
      </c>
      <c r="U169" s="39">
        <f t="shared" si="34"/>
        <v>0</v>
      </c>
      <c r="AW169" s="38"/>
      <c r="AX169" s="39"/>
      <c r="AY169" s="39"/>
      <c r="AZ169" s="39"/>
      <c r="BA169" s="39"/>
      <c r="BB169" s="44"/>
      <c r="BC169" s="44"/>
      <c r="BD169" s="40"/>
      <c r="BE169" s="40"/>
      <c r="BF169" s="40"/>
      <c r="BG169" s="41"/>
      <c r="BH169" s="41"/>
    </row>
    <row r="170" spans="1:60" ht="12.75" customHeight="1">
      <c r="A170" s="28" t="s">
        <v>434</v>
      </c>
      <c r="B170" s="29">
        <v>159</v>
      </c>
      <c r="C170" s="30" t="s">
        <v>435</v>
      </c>
      <c r="D170" s="31" t="s">
        <v>400</v>
      </c>
      <c r="E170" s="32" t="s">
        <v>41</v>
      </c>
      <c r="F170" s="33" t="s">
        <v>64</v>
      </c>
      <c r="G170" s="34" t="s">
        <v>26</v>
      </c>
      <c r="H170" s="35">
        <v>2183</v>
      </c>
      <c r="I170" s="36">
        <v>765</v>
      </c>
      <c r="J170" s="37">
        <v>181</v>
      </c>
      <c r="K170" s="36">
        <v>650</v>
      </c>
      <c r="L170" s="37">
        <v>140</v>
      </c>
      <c r="M170" s="36">
        <v>768</v>
      </c>
      <c r="N170" s="37">
        <v>136</v>
      </c>
      <c r="O170" s="38">
        <f t="shared" si="28"/>
        <v>0.7301</v>
      </c>
      <c r="P170" s="39">
        <f t="shared" si="29"/>
        <v>0</v>
      </c>
      <c r="Q170" s="39">
        <f t="shared" si="30"/>
        <v>0</v>
      </c>
      <c r="R170" s="39">
        <f t="shared" si="31"/>
        <v>0</v>
      </c>
      <c r="S170" s="39">
        <f t="shared" si="32"/>
        <v>0</v>
      </c>
      <c r="T170" s="39">
        <f t="shared" si="33"/>
        <v>0</v>
      </c>
      <c r="U170" s="39">
        <f t="shared" si="34"/>
        <v>0</v>
      </c>
      <c r="AW170" s="38"/>
      <c r="AX170" s="39"/>
      <c r="AY170" s="39"/>
      <c r="AZ170" s="39"/>
      <c r="BA170" s="39"/>
      <c r="BB170" s="44"/>
      <c r="BC170" s="44"/>
      <c r="BD170" s="40"/>
      <c r="BE170" s="40"/>
      <c r="BF170" s="40"/>
      <c r="BG170" s="41"/>
      <c r="BH170" s="41"/>
    </row>
    <row r="171" spans="1:60" ht="12.75" customHeight="1">
      <c r="A171" s="28" t="s">
        <v>436</v>
      </c>
      <c r="B171" s="29">
        <v>160</v>
      </c>
      <c r="C171" s="30" t="s">
        <v>437</v>
      </c>
      <c r="D171" s="31" t="s">
        <v>311</v>
      </c>
      <c r="E171" s="32" t="s">
        <v>41</v>
      </c>
      <c r="F171" s="33" t="s">
        <v>438</v>
      </c>
      <c r="G171" s="34" t="s">
        <v>31</v>
      </c>
      <c r="H171" s="35">
        <v>2182</v>
      </c>
      <c r="I171" s="36">
        <v>749</v>
      </c>
      <c r="J171" s="37">
        <v>188</v>
      </c>
      <c r="K171" s="36">
        <v>678</v>
      </c>
      <c r="L171" s="37">
        <v>124</v>
      </c>
      <c r="M171" s="36">
        <v>755</v>
      </c>
      <c r="N171" s="37">
        <v>147</v>
      </c>
      <c r="O171" s="38">
        <f t="shared" si="28"/>
        <v>0.7298</v>
      </c>
      <c r="P171" s="39">
        <f t="shared" si="29"/>
        <v>0</v>
      </c>
      <c r="Q171" s="39">
        <f t="shared" si="30"/>
        <v>0</v>
      </c>
      <c r="R171" s="39">
        <f t="shared" si="31"/>
        <v>0</v>
      </c>
      <c r="S171" s="39">
        <f t="shared" si="32"/>
        <v>0</v>
      </c>
      <c r="T171" s="39">
        <f t="shared" si="33"/>
        <v>0</v>
      </c>
      <c r="U171" s="39">
        <f t="shared" si="34"/>
        <v>0</v>
      </c>
      <c r="AW171" s="38"/>
      <c r="AX171" s="39"/>
      <c r="AY171" s="39"/>
      <c r="AZ171" s="39"/>
      <c r="BA171" s="39"/>
      <c r="BB171" s="44"/>
      <c r="BC171" s="44"/>
      <c r="BD171" s="40"/>
      <c r="BE171" s="40"/>
      <c r="BF171" s="40"/>
      <c r="BG171" s="41"/>
      <c r="BH171" s="41"/>
    </row>
    <row r="172" spans="1:60" ht="12.75" customHeight="1">
      <c r="A172" s="28" t="s">
        <v>439</v>
      </c>
      <c r="B172" s="29">
        <v>161</v>
      </c>
      <c r="C172" s="30" t="s">
        <v>440</v>
      </c>
      <c r="D172" s="31" t="s">
        <v>311</v>
      </c>
      <c r="E172" s="32" t="s">
        <v>4</v>
      </c>
      <c r="F172" s="33" t="s">
        <v>441</v>
      </c>
      <c r="G172" s="34" t="s">
        <v>31</v>
      </c>
      <c r="H172" s="35">
        <v>2178</v>
      </c>
      <c r="I172" s="36">
        <v>800</v>
      </c>
      <c r="J172" s="37">
        <v>166</v>
      </c>
      <c r="K172" s="36">
        <v>668</v>
      </c>
      <c r="L172" s="37">
        <v>131</v>
      </c>
      <c r="M172" s="36">
        <v>710</v>
      </c>
      <c r="N172" s="37">
        <v>175</v>
      </c>
      <c r="O172" s="38">
        <f aca="true" t="shared" si="35" ref="O172:O208">ROUND(H172/$H$11,4)</f>
        <v>0.7284</v>
      </c>
      <c r="P172" s="39">
        <f aca="true" t="shared" si="36" ref="P172:P208">ROUND(calculPP1,4)</f>
        <v>0</v>
      </c>
      <c r="Q172" s="39">
        <f aca="true" t="shared" si="37" ref="Q172:Q208">ROUND(calculPP2,4)</f>
        <v>0</v>
      </c>
      <c r="R172" s="39">
        <f aca="true" t="shared" si="38" ref="R172:R208">ROUND(calculPP3,4)</f>
        <v>0</v>
      </c>
      <c r="S172" s="39">
        <f aca="true" t="shared" si="39" ref="S172:S208">ROUND(calculPP4,4)</f>
        <v>0</v>
      </c>
      <c r="T172" s="39">
        <f aca="true" t="shared" si="40" ref="T172:T208">ROUND(calculPP5,4)</f>
        <v>0</v>
      </c>
      <c r="U172" s="39">
        <f aca="true" t="shared" si="41" ref="U172:U208">ROUND(calculPP67,4)</f>
        <v>0</v>
      </c>
      <c r="AW172" s="38"/>
      <c r="AX172" s="39"/>
      <c r="AY172" s="39"/>
      <c r="AZ172" s="39"/>
      <c r="BA172" s="39"/>
      <c r="BB172" s="44"/>
      <c r="BC172" s="44"/>
      <c r="BD172" s="40"/>
      <c r="BE172" s="40"/>
      <c r="BF172" s="40"/>
      <c r="BG172" s="41"/>
      <c r="BH172" s="41"/>
    </row>
    <row r="173" spans="1:60" ht="12.75" customHeight="1">
      <c r="A173" s="28" t="s">
        <v>442</v>
      </c>
      <c r="B173" s="29">
        <v>161</v>
      </c>
      <c r="C173" s="30" t="s">
        <v>443</v>
      </c>
      <c r="D173" s="31" t="s">
        <v>349</v>
      </c>
      <c r="E173" s="32" t="s">
        <v>41</v>
      </c>
      <c r="F173" s="33" t="s">
        <v>132</v>
      </c>
      <c r="G173" s="34" t="s">
        <v>126</v>
      </c>
      <c r="H173" s="35">
        <v>2178</v>
      </c>
      <c r="I173" s="36">
        <v>827</v>
      </c>
      <c r="J173" s="37">
        <v>145</v>
      </c>
      <c r="K173" s="36">
        <v>646</v>
      </c>
      <c r="L173" s="37">
        <v>144</v>
      </c>
      <c r="M173" s="36">
        <v>705</v>
      </c>
      <c r="N173" s="37">
        <v>176</v>
      </c>
      <c r="O173" s="38">
        <f t="shared" si="35"/>
        <v>0.7284</v>
      </c>
      <c r="P173" s="39">
        <f t="shared" si="36"/>
        <v>0</v>
      </c>
      <c r="Q173" s="39">
        <f t="shared" si="37"/>
        <v>0</v>
      </c>
      <c r="R173" s="39">
        <f t="shared" si="38"/>
        <v>0</v>
      </c>
      <c r="S173" s="39">
        <f t="shared" si="39"/>
        <v>0</v>
      </c>
      <c r="T173" s="39">
        <f t="shared" si="40"/>
        <v>0</v>
      </c>
      <c r="U173" s="39">
        <f t="shared" si="41"/>
        <v>0</v>
      </c>
      <c r="AW173" s="38"/>
      <c r="AX173" s="39"/>
      <c r="AY173" s="39"/>
      <c r="AZ173" s="39"/>
      <c r="BA173" s="39"/>
      <c r="BB173" s="44"/>
      <c r="BC173" s="44"/>
      <c r="BD173" s="40"/>
      <c r="BE173" s="40"/>
      <c r="BF173" s="40"/>
      <c r="BG173" s="41"/>
      <c r="BH173" s="41"/>
    </row>
    <row r="174" spans="1:60" ht="12.75" customHeight="1">
      <c r="A174" s="28" t="s">
        <v>444</v>
      </c>
      <c r="B174" s="29">
        <v>163</v>
      </c>
      <c r="C174" s="30" t="s">
        <v>445</v>
      </c>
      <c r="D174" s="31" t="s">
        <v>407</v>
      </c>
      <c r="E174" s="32" t="s">
        <v>49</v>
      </c>
      <c r="F174" s="33" t="s">
        <v>239</v>
      </c>
      <c r="G174" s="34" t="s">
        <v>126</v>
      </c>
      <c r="H174" s="35">
        <v>2177</v>
      </c>
      <c r="I174" s="36">
        <v>817</v>
      </c>
      <c r="J174" s="37">
        <v>157</v>
      </c>
      <c r="K174" s="36">
        <v>643</v>
      </c>
      <c r="L174" s="37">
        <v>147</v>
      </c>
      <c r="M174" s="36">
        <v>717</v>
      </c>
      <c r="N174" s="37">
        <v>169</v>
      </c>
      <c r="O174" s="38">
        <f t="shared" si="35"/>
        <v>0.7281</v>
      </c>
      <c r="P174" s="39">
        <f t="shared" si="36"/>
        <v>0</v>
      </c>
      <c r="Q174" s="39">
        <f t="shared" si="37"/>
        <v>0</v>
      </c>
      <c r="R174" s="39">
        <f t="shared" si="38"/>
        <v>0</v>
      </c>
      <c r="S174" s="39">
        <f t="shared" si="39"/>
        <v>0</v>
      </c>
      <c r="T174" s="39">
        <f t="shared" si="40"/>
        <v>0</v>
      </c>
      <c r="U174" s="39">
        <f t="shared" si="41"/>
        <v>0</v>
      </c>
      <c r="AW174" s="38"/>
      <c r="AX174" s="39"/>
      <c r="AY174" s="39"/>
      <c r="AZ174" s="39"/>
      <c r="BA174" s="39"/>
      <c r="BB174" s="44"/>
      <c r="BC174" s="44"/>
      <c r="BD174" s="40"/>
      <c r="BE174" s="40"/>
      <c r="BF174" s="40"/>
      <c r="BG174" s="41"/>
      <c r="BH174" s="41"/>
    </row>
    <row r="175" spans="1:60" ht="12.75" customHeight="1">
      <c r="A175" s="28" t="s">
        <v>446</v>
      </c>
      <c r="B175" s="29">
        <v>164</v>
      </c>
      <c r="C175" s="30" t="s">
        <v>447</v>
      </c>
      <c r="D175" s="31" t="s">
        <v>311</v>
      </c>
      <c r="E175" s="32" t="s">
        <v>49</v>
      </c>
      <c r="F175" s="33" t="s">
        <v>370</v>
      </c>
      <c r="G175" s="34" t="s">
        <v>31</v>
      </c>
      <c r="H175" s="35">
        <v>2174</v>
      </c>
      <c r="I175" s="36">
        <v>853</v>
      </c>
      <c r="J175" s="37">
        <v>126</v>
      </c>
      <c r="K175" s="36">
        <v>604</v>
      </c>
      <c r="L175" s="37">
        <v>170</v>
      </c>
      <c r="M175" s="36">
        <v>717</v>
      </c>
      <c r="N175" s="37">
        <v>169</v>
      </c>
      <c r="O175" s="38">
        <f t="shared" si="35"/>
        <v>0.7271</v>
      </c>
      <c r="P175" s="39">
        <f t="shared" si="36"/>
        <v>0</v>
      </c>
      <c r="Q175" s="39">
        <f t="shared" si="37"/>
        <v>0</v>
      </c>
      <c r="R175" s="39">
        <f t="shared" si="38"/>
        <v>0</v>
      </c>
      <c r="S175" s="39">
        <f t="shared" si="39"/>
        <v>0</v>
      </c>
      <c r="T175" s="39">
        <f t="shared" si="40"/>
        <v>0</v>
      </c>
      <c r="U175" s="39">
        <f t="shared" si="41"/>
        <v>0</v>
      </c>
      <c r="AW175" s="38"/>
      <c r="AX175" s="39"/>
      <c r="AY175" s="39"/>
      <c r="AZ175" s="39"/>
      <c r="BA175" s="39"/>
      <c r="BB175" s="44"/>
      <c r="BC175" s="44"/>
      <c r="BD175" s="40"/>
      <c r="BE175" s="40"/>
      <c r="BF175" s="40"/>
      <c r="BG175" s="41"/>
      <c r="BH175" s="41"/>
    </row>
    <row r="176" spans="1:60" ht="12.75" customHeight="1">
      <c r="A176" s="28" t="s">
        <v>448</v>
      </c>
      <c r="B176" s="29">
        <v>165</v>
      </c>
      <c r="C176" s="30" t="s">
        <v>449</v>
      </c>
      <c r="D176" s="31" t="s">
        <v>407</v>
      </c>
      <c r="E176" s="32" t="s">
        <v>4</v>
      </c>
      <c r="F176" s="33" t="s">
        <v>420</v>
      </c>
      <c r="G176" s="34" t="s">
        <v>26</v>
      </c>
      <c r="H176" s="35">
        <v>2172</v>
      </c>
      <c r="I176" s="36">
        <v>823</v>
      </c>
      <c r="J176" s="37">
        <v>153</v>
      </c>
      <c r="K176" s="36">
        <v>650</v>
      </c>
      <c r="L176" s="37">
        <v>140</v>
      </c>
      <c r="M176" s="36">
        <v>699</v>
      </c>
      <c r="N176" s="37">
        <v>179</v>
      </c>
      <c r="O176" s="38">
        <f t="shared" si="35"/>
        <v>0.7264</v>
      </c>
      <c r="P176" s="39">
        <f t="shared" si="36"/>
        <v>0</v>
      </c>
      <c r="Q176" s="39">
        <f t="shared" si="37"/>
        <v>0</v>
      </c>
      <c r="R176" s="39">
        <f t="shared" si="38"/>
        <v>0</v>
      </c>
      <c r="S176" s="39">
        <f t="shared" si="39"/>
        <v>0</v>
      </c>
      <c r="T176" s="39">
        <f t="shared" si="40"/>
        <v>0</v>
      </c>
      <c r="U176" s="39">
        <f t="shared" si="41"/>
        <v>0</v>
      </c>
      <c r="AW176" s="38"/>
      <c r="AX176" s="39"/>
      <c r="AY176" s="39"/>
      <c r="AZ176" s="39"/>
      <c r="BA176" s="39"/>
      <c r="BB176" s="44"/>
      <c r="BC176" s="44"/>
      <c r="BD176" s="40"/>
      <c r="BE176" s="40"/>
      <c r="BF176" s="40"/>
      <c r="BG176" s="41"/>
      <c r="BH176" s="41"/>
    </row>
    <row r="177" spans="1:60" ht="12.75" customHeight="1">
      <c r="A177" s="28" t="s">
        <v>450</v>
      </c>
      <c r="B177" s="29">
        <v>166</v>
      </c>
      <c r="C177" s="30" t="s">
        <v>451</v>
      </c>
      <c r="D177" s="31" t="s">
        <v>290</v>
      </c>
      <c r="E177" s="32" t="s">
        <v>49</v>
      </c>
      <c r="F177" s="33" t="s">
        <v>71</v>
      </c>
      <c r="G177" s="34" t="s">
        <v>31</v>
      </c>
      <c r="H177" s="35">
        <v>2161</v>
      </c>
      <c r="I177" s="36">
        <v>837</v>
      </c>
      <c r="J177" s="37">
        <v>139</v>
      </c>
      <c r="K177" s="36">
        <v>668</v>
      </c>
      <c r="L177" s="37">
        <v>131</v>
      </c>
      <c r="M177" s="36">
        <v>656</v>
      </c>
      <c r="N177" s="37">
        <v>186</v>
      </c>
      <c r="O177" s="38">
        <f t="shared" si="35"/>
        <v>0.7227</v>
      </c>
      <c r="P177" s="39">
        <f t="shared" si="36"/>
        <v>0</v>
      </c>
      <c r="Q177" s="39">
        <f t="shared" si="37"/>
        <v>0</v>
      </c>
      <c r="R177" s="39">
        <f t="shared" si="38"/>
        <v>0</v>
      </c>
      <c r="S177" s="39">
        <f t="shared" si="39"/>
        <v>0</v>
      </c>
      <c r="T177" s="39">
        <f t="shared" si="40"/>
        <v>0</v>
      </c>
      <c r="U177" s="39">
        <f t="shared" si="41"/>
        <v>0</v>
      </c>
      <c r="AW177" s="38"/>
      <c r="AX177" s="39"/>
      <c r="AY177" s="39"/>
      <c r="AZ177" s="39"/>
      <c r="BA177" s="39"/>
      <c r="BB177" s="44"/>
      <c r="BC177" s="44"/>
      <c r="BD177" s="40"/>
      <c r="BE177" s="40"/>
      <c r="BF177" s="40"/>
      <c r="BG177" s="41"/>
      <c r="BH177" s="41"/>
    </row>
    <row r="178" spans="1:60" ht="12.75" customHeight="1">
      <c r="A178" s="28" t="s">
        <v>452</v>
      </c>
      <c r="B178" s="29">
        <v>167</v>
      </c>
      <c r="C178" s="30" t="s">
        <v>453</v>
      </c>
      <c r="D178" s="31" t="s">
        <v>311</v>
      </c>
      <c r="E178" s="32" t="s">
        <v>49</v>
      </c>
      <c r="F178" s="33" t="s">
        <v>431</v>
      </c>
      <c r="G178" s="34" t="s">
        <v>31</v>
      </c>
      <c r="H178" s="35">
        <v>2157</v>
      </c>
      <c r="I178" s="36">
        <v>818</v>
      </c>
      <c r="J178" s="37">
        <v>155</v>
      </c>
      <c r="K178" s="36">
        <v>602</v>
      </c>
      <c r="L178" s="37">
        <v>172</v>
      </c>
      <c r="M178" s="36">
        <v>737</v>
      </c>
      <c r="N178" s="37">
        <v>157</v>
      </c>
      <c r="O178" s="38">
        <f t="shared" si="35"/>
        <v>0.7214</v>
      </c>
      <c r="P178" s="39">
        <f t="shared" si="36"/>
        <v>0</v>
      </c>
      <c r="Q178" s="39">
        <f t="shared" si="37"/>
        <v>0</v>
      </c>
      <c r="R178" s="39">
        <f t="shared" si="38"/>
        <v>0</v>
      </c>
      <c r="S178" s="39">
        <f t="shared" si="39"/>
        <v>0</v>
      </c>
      <c r="T178" s="39">
        <f t="shared" si="40"/>
        <v>0</v>
      </c>
      <c r="U178" s="39">
        <f t="shared" si="41"/>
        <v>0</v>
      </c>
      <c r="AW178" s="38"/>
      <c r="AX178" s="39"/>
      <c r="AY178" s="39"/>
      <c r="AZ178" s="39"/>
      <c r="BA178" s="39"/>
      <c r="BB178" s="44"/>
      <c r="BC178" s="44"/>
      <c r="BD178" s="40"/>
      <c r="BE178" s="40"/>
      <c r="BF178" s="40"/>
      <c r="BG178" s="41"/>
      <c r="BH178" s="41"/>
    </row>
    <row r="179" spans="1:60" ht="12.75" customHeight="1">
      <c r="A179" s="28" t="s">
        <v>454</v>
      </c>
      <c r="B179" s="29">
        <v>168</v>
      </c>
      <c r="C179" s="30" t="s">
        <v>455</v>
      </c>
      <c r="D179" s="31" t="s">
        <v>349</v>
      </c>
      <c r="E179" s="32" t="s">
        <v>41</v>
      </c>
      <c r="F179" s="33" t="s">
        <v>273</v>
      </c>
      <c r="G179" s="34" t="s">
        <v>31</v>
      </c>
      <c r="H179" s="35">
        <v>2149</v>
      </c>
      <c r="I179" s="36">
        <v>755</v>
      </c>
      <c r="J179" s="37">
        <v>185</v>
      </c>
      <c r="K179" s="36">
        <v>625</v>
      </c>
      <c r="L179" s="37">
        <v>160</v>
      </c>
      <c r="M179" s="36">
        <v>769</v>
      </c>
      <c r="N179" s="37">
        <v>135</v>
      </c>
      <c r="O179" s="38">
        <f t="shared" si="35"/>
        <v>0.7187</v>
      </c>
      <c r="P179" s="39">
        <f t="shared" si="36"/>
        <v>0</v>
      </c>
      <c r="Q179" s="39">
        <f t="shared" si="37"/>
        <v>0</v>
      </c>
      <c r="R179" s="39">
        <f t="shared" si="38"/>
        <v>0</v>
      </c>
      <c r="S179" s="39">
        <f t="shared" si="39"/>
        <v>0</v>
      </c>
      <c r="T179" s="39">
        <f t="shared" si="40"/>
        <v>0</v>
      </c>
      <c r="U179" s="39">
        <f t="shared" si="41"/>
        <v>0</v>
      </c>
      <c r="AW179" s="38"/>
      <c r="AX179" s="39"/>
      <c r="AY179" s="39"/>
      <c r="AZ179" s="39"/>
      <c r="BA179" s="39"/>
      <c r="BB179" s="44"/>
      <c r="BC179" s="44"/>
      <c r="BD179" s="40"/>
      <c r="BE179" s="40"/>
      <c r="BF179" s="40"/>
      <c r="BG179" s="41"/>
      <c r="BH179" s="41"/>
    </row>
    <row r="180" spans="1:60" ht="12.75" customHeight="1">
      <c r="A180" s="28" t="s">
        <v>456</v>
      </c>
      <c r="B180" s="29">
        <v>169</v>
      </c>
      <c r="C180" s="30" t="s">
        <v>457</v>
      </c>
      <c r="D180" s="31" t="s">
        <v>290</v>
      </c>
      <c r="E180" s="32" t="s">
        <v>41</v>
      </c>
      <c r="F180" s="33" t="s">
        <v>273</v>
      </c>
      <c r="G180" s="34" t="s">
        <v>31</v>
      </c>
      <c r="H180" s="35">
        <v>2143</v>
      </c>
      <c r="I180" s="36">
        <v>808</v>
      </c>
      <c r="J180" s="37">
        <v>162</v>
      </c>
      <c r="K180" s="36">
        <v>592</v>
      </c>
      <c r="L180" s="37">
        <v>176</v>
      </c>
      <c r="M180" s="36">
        <v>743</v>
      </c>
      <c r="N180" s="37">
        <v>155</v>
      </c>
      <c r="O180" s="38">
        <f t="shared" si="35"/>
        <v>0.7167</v>
      </c>
      <c r="P180" s="39">
        <f t="shared" si="36"/>
        <v>0</v>
      </c>
      <c r="Q180" s="39">
        <f t="shared" si="37"/>
        <v>0</v>
      </c>
      <c r="R180" s="39">
        <f t="shared" si="38"/>
        <v>0</v>
      </c>
      <c r="S180" s="39">
        <f t="shared" si="39"/>
        <v>0</v>
      </c>
      <c r="T180" s="39">
        <f t="shared" si="40"/>
        <v>0</v>
      </c>
      <c r="U180" s="39">
        <f t="shared" si="41"/>
        <v>0</v>
      </c>
      <c r="AW180" s="38"/>
      <c r="AX180" s="39"/>
      <c r="AY180" s="39"/>
      <c r="AZ180" s="39"/>
      <c r="BA180" s="39"/>
      <c r="BB180" s="44"/>
      <c r="BC180" s="44"/>
      <c r="BD180" s="40"/>
      <c r="BE180" s="40"/>
      <c r="BF180" s="40"/>
      <c r="BG180" s="41"/>
      <c r="BH180" s="41"/>
    </row>
    <row r="181" spans="1:60" ht="12.75" customHeight="1">
      <c r="A181" s="28" t="s">
        <v>458</v>
      </c>
      <c r="B181" s="29">
        <v>170</v>
      </c>
      <c r="C181" s="30" t="s">
        <v>459</v>
      </c>
      <c r="D181" s="31" t="s">
        <v>407</v>
      </c>
      <c r="E181" s="32" t="s">
        <v>49</v>
      </c>
      <c r="F181" s="33" t="s">
        <v>118</v>
      </c>
      <c r="G181" s="34" t="s">
        <v>26</v>
      </c>
      <c r="H181" s="35">
        <v>2137</v>
      </c>
      <c r="I181" s="36">
        <v>800</v>
      </c>
      <c r="J181" s="37">
        <v>166</v>
      </c>
      <c r="K181" s="36">
        <v>619</v>
      </c>
      <c r="L181" s="37">
        <v>164</v>
      </c>
      <c r="M181" s="36">
        <v>718</v>
      </c>
      <c r="N181" s="37">
        <v>167</v>
      </c>
      <c r="O181" s="38">
        <f t="shared" si="35"/>
        <v>0.7147</v>
      </c>
      <c r="P181" s="39">
        <f t="shared" si="36"/>
        <v>0</v>
      </c>
      <c r="Q181" s="39">
        <f t="shared" si="37"/>
        <v>0</v>
      </c>
      <c r="R181" s="39">
        <f t="shared" si="38"/>
        <v>0</v>
      </c>
      <c r="S181" s="39">
        <f t="shared" si="39"/>
        <v>0</v>
      </c>
      <c r="T181" s="39">
        <f t="shared" si="40"/>
        <v>0</v>
      </c>
      <c r="U181" s="39">
        <f t="shared" si="41"/>
        <v>0</v>
      </c>
      <c r="AW181" s="38"/>
      <c r="AX181" s="39"/>
      <c r="AY181" s="39"/>
      <c r="AZ181" s="39"/>
      <c r="BA181" s="39"/>
      <c r="BB181" s="44"/>
      <c r="BC181" s="44"/>
      <c r="BD181" s="40"/>
      <c r="BE181" s="40"/>
      <c r="BF181" s="40"/>
      <c r="BG181" s="41"/>
      <c r="BH181" s="41"/>
    </row>
    <row r="182" spans="1:60" ht="12.75" customHeight="1">
      <c r="A182" s="28" t="s">
        <v>460</v>
      </c>
      <c r="B182" s="29">
        <v>171</v>
      </c>
      <c r="C182" s="30" t="s">
        <v>461</v>
      </c>
      <c r="D182" s="31" t="s">
        <v>121</v>
      </c>
      <c r="E182" s="32" t="s">
        <v>41</v>
      </c>
      <c r="F182" s="33" t="s">
        <v>431</v>
      </c>
      <c r="G182" s="34" t="s">
        <v>31</v>
      </c>
      <c r="H182" s="35">
        <v>2130</v>
      </c>
      <c r="I182" s="36">
        <v>764</v>
      </c>
      <c r="J182" s="37">
        <v>182</v>
      </c>
      <c r="K182" s="36">
        <v>604</v>
      </c>
      <c r="L182" s="37">
        <v>170</v>
      </c>
      <c r="M182" s="36">
        <v>762</v>
      </c>
      <c r="N182" s="37">
        <v>139</v>
      </c>
      <c r="O182" s="38">
        <f t="shared" si="35"/>
        <v>0.7124</v>
      </c>
      <c r="P182" s="39">
        <f t="shared" si="36"/>
        <v>0</v>
      </c>
      <c r="Q182" s="39">
        <f t="shared" si="37"/>
        <v>0</v>
      </c>
      <c r="R182" s="39">
        <f t="shared" si="38"/>
        <v>0</v>
      </c>
      <c r="S182" s="39">
        <f t="shared" si="39"/>
        <v>0</v>
      </c>
      <c r="T182" s="39">
        <f t="shared" si="40"/>
        <v>0</v>
      </c>
      <c r="U182" s="39">
        <f t="shared" si="41"/>
        <v>0</v>
      </c>
      <c r="AW182" s="38"/>
      <c r="AX182" s="39"/>
      <c r="AY182" s="39"/>
      <c r="AZ182" s="39"/>
      <c r="BA182" s="39"/>
      <c r="BB182" s="44"/>
      <c r="BC182" s="44"/>
      <c r="BD182" s="40"/>
      <c r="BE182" s="40"/>
      <c r="BF182" s="40"/>
      <c r="BG182" s="41"/>
      <c r="BH182" s="41"/>
    </row>
    <row r="183" spans="1:60" ht="12.75" customHeight="1">
      <c r="A183" s="28" t="s">
        <v>462</v>
      </c>
      <c r="B183" s="29">
        <v>172</v>
      </c>
      <c r="C183" s="30" t="s">
        <v>463</v>
      </c>
      <c r="D183" s="31" t="s">
        <v>135</v>
      </c>
      <c r="E183" s="32" t="s">
        <v>4</v>
      </c>
      <c r="F183" s="33" t="s">
        <v>464</v>
      </c>
      <c r="G183" s="34" t="s">
        <v>26</v>
      </c>
      <c r="H183" s="35">
        <v>2123</v>
      </c>
      <c r="I183" s="36">
        <v>860</v>
      </c>
      <c r="J183" s="37">
        <v>125</v>
      </c>
      <c r="K183" s="36">
        <v>585</v>
      </c>
      <c r="L183" s="37">
        <v>177</v>
      </c>
      <c r="M183" s="36">
        <v>678</v>
      </c>
      <c r="N183" s="37">
        <v>182</v>
      </c>
      <c r="O183" s="38">
        <f t="shared" si="35"/>
        <v>0.71</v>
      </c>
      <c r="P183" s="39">
        <f t="shared" si="36"/>
        <v>0</v>
      </c>
      <c r="Q183" s="39">
        <f t="shared" si="37"/>
        <v>0</v>
      </c>
      <c r="R183" s="39">
        <f t="shared" si="38"/>
        <v>0</v>
      </c>
      <c r="S183" s="39">
        <f t="shared" si="39"/>
        <v>0</v>
      </c>
      <c r="T183" s="39">
        <f t="shared" si="40"/>
        <v>0</v>
      </c>
      <c r="U183" s="39">
        <f t="shared" si="41"/>
        <v>0</v>
      </c>
      <c r="AW183" s="38"/>
      <c r="AX183" s="39"/>
      <c r="AY183" s="39"/>
      <c r="AZ183" s="39"/>
      <c r="BA183" s="39"/>
      <c r="BB183" s="44"/>
      <c r="BC183" s="44"/>
      <c r="BD183" s="40"/>
      <c r="BE183" s="40"/>
      <c r="BF183" s="40"/>
      <c r="BG183" s="41"/>
      <c r="BH183" s="41"/>
    </row>
    <row r="184" spans="1:60" ht="12.75" customHeight="1">
      <c r="A184" s="28" t="s">
        <v>465</v>
      </c>
      <c r="B184" s="29">
        <v>173</v>
      </c>
      <c r="C184" s="30" t="s">
        <v>466</v>
      </c>
      <c r="D184" s="31" t="s">
        <v>407</v>
      </c>
      <c r="E184" s="32" t="s">
        <v>49</v>
      </c>
      <c r="F184" s="33" t="s">
        <v>118</v>
      </c>
      <c r="G184" s="34" t="s">
        <v>26</v>
      </c>
      <c r="H184" s="35">
        <v>2108</v>
      </c>
      <c r="I184" s="36">
        <v>756</v>
      </c>
      <c r="J184" s="37">
        <v>184</v>
      </c>
      <c r="K184" s="36">
        <v>607</v>
      </c>
      <c r="L184" s="37">
        <v>169</v>
      </c>
      <c r="M184" s="36">
        <v>745</v>
      </c>
      <c r="N184" s="37">
        <v>153</v>
      </c>
      <c r="O184" s="38">
        <f t="shared" si="35"/>
        <v>0.705</v>
      </c>
      <c r="P184" s="39">
        <f t="shared" si="36"/>
        <v>0</v>
      </c>
      <c r="Q184" s="39">
        <f t="shared" si="37"/>
        <v>0</v>
      </c>
      <c r="R184" s="39">
        <f t="shared" si="38"/>
        <v>0</v>
      </c>
      <c r="S184" s="39">
        <f t="shared" si="39"/>
        <v>0</v>
      </c>
      <c r="T184" s="39">
        <f t="shared" si="40"/>
        <v>0</v>
      </c>
      <c r="U184" s="39">
        <f t="shared" si="41"/>
        <v>0</v>
      </c>
      <c r="AW184" s="38"/>
      <c r="AX184" s="39"/>
      <c r="AY184" s="39"/>
      <c r="AZ184" s="39"/>
      <c r="BA184" s="39"/>
      <c r="BB184" s="44"/>
      <c r="BC184" s="44"/>
      <c r="BD184" s="40"/>
      <c r="BE184" s="40"/>
      <c r="BF184" s="40"/>
      <c r="BG184" s="41"/>
      <c r="BH184" s="41"/>
    </row>
    <row r="185" spans="1:60" ht="12.75" customHeight="1">
      <c r="A185" s="28" t="s">
        <v>467</v>
      </c>
      <c r="B185" s="29">
        <v>174</v>
      </c>
      <c r="C185" s="30" t="s">
        <v>468</v>
      </c>
      <c r="D185" s="31" t="s">
        <v>407</v>
      </c>
      <c r="E185" s="32" t="s">
        <v>4</v>
      </c>
      <c r="F185" s="33" t="s">
        <v>159</v>
      </c>
      <c r="G185" s="34" t="s">
        <v>26</v>
      </c>
      <c r="H185" s="35">
        <v>2103</v>
      </c>
      <c r="I185" s="36">
        <v>770</v>
      </c>
      <c r="J185" s="37">
        <v>180</v>
      </c>
      <c r="K185" s="36">
        <v>739</v>
      </c>
      <c r="L185" s="37">
        <v>86</v>
      </c>
      <c r="M185" s="36">
        <v>594</v>
      </c>
      <c r="N185" s="37">
        <v>194</v>
      </c>
      <c r="O185" s="38">
        <f t="shared" si="35"/>
        <v>0.7033</v>
      </c>
      <c r="P185" s="39">
        <f t="shared" si="36"/>
        <v>0</v>
      </c>
      <c r="Q185" s="39">
        <f t="shared" si="37"/>
        <v>0</v>
      </c>
      <c r="R185" s="39">
        <f t="shared" si="38"/>
        <v>0</v>
      </c>
      <c r="S185" s="39">
        <f t="shared" si="39"/>
        <v>0</v>
      </c>
      <c r="T185" s="39">
        <f t="shared" si="40"/>
        <v>0</v>
      </c>
      <c r="U185" s="39">
        <f t="shared" si="41"/>
        <v>0</v>
      </c>
      <c r="AW185" s="38"/>
      <c r="AX185" s="39"/>
      <c r="AY185" s="39"/>
      <c r="AZ185" s="39"/>
      <c r="BA185" s="39"/>
      <c r="BB185" s="44"/>
      <c r="BC185" s="44"/>
      <c r="BD185" s="40"/>
      <c r="BE185" s="40"/>
      <c r="BF185" s="40"/>
      <c r="BG185" s="41"/>
      <c r="BH185" s="41"/>
    </row>
    <row r="186" spans="1:60" ht="12.75" customHeight="1">
      <c r="A186" s="28" t="s">
        <v>469</v>
      </c>
      <c r="B186" s="29">
        <v>175</v>
      </c>
      <c r="C186" s="30" t="s">
        <v>470</v>
      </c>
      <c r="D186" s="31" t="s">
        <v>311</v>
      </c>
      <c r="E186" s="32" t="s">
        <v>49</v>
      </c>
      <c r="F186" s="33" t="s">
        <v>334</v>
      </c>
      <c r="G186" s="34" t="s">
        <v>31</v>
      </c>
      <c r="H186" s="35">
        <v>2089</v>
      </c>
      <c r="I186" s="36">
        <v>750</v>
      </c>
      <c r="J186" s="37">
        <v>186</v>
      </c>
      <c r="K186" s="36">
        <v>541</v>
      </c>
      <c r="L186" s="37">
        <v>189</v>
      </c>
      <c r="M186" s="36">
        <v>798</v>
      </c>
      <c r="N186" s="37">
        <v>121</v>
      </c>
      <c r="O186" s="38">
        <f t="shared" si="35"/>
        <v>0.6987</v>
      </c>
      <c r="P186" s="39">
        <f t="shared" si="36"/>
        <v>0</v>
      </c>
      <c r="Q186" s="39">
        <f t="shared" si="37"/>
        <v>0</v>
      </c>
      <c r="R186" s="39">
        <f t="shared" si="38"/>
        <v>0</v>
      </c>
      <c r="S186" s="39">
        <f t="shared" si="39"/>
        <v>0</v>
      </c>
      <c r="T186" s="39">
        <f t="shared" si="40"/>
        <v>0</v>
      </c>
      <c r="U186" s="39">
        <f t="shared" si="41"/>
        <v>0</v>
      </c>
      <c r="AW186" s="38"/>
      <c r="AX186" s="39"/>
      <c r="AY186" s="39"/>
      <c r="AZ186" s="39"/>
      <c r="BA186" s="39"/>
      <c r="BB186" s="44"/>
      <c r="BC186" s="44"/>
      <c r="BD186" s="40"/>
      <c r="BE186" s="40"/>
      <c r="BF186" s="40"/>
      <c r="BG186" s="41"/>
      <c r="BH186" s="41"/>
    </row>
    <row r="187" spans="1:60" ht="12.75" customHeight="1">
      <c r="A187" s="28" t="s">
        <v>471</v>
      </c>
      <c r="B187" s="29">
        <v>176</v>
      </c>
      <c r="C187" s="30" t="s">
        <v>472</v>
      </c>
      <c r="D187" s="31" t="s">
        <v>407</v>
      </c>
      <c r="E187" s="32" t="s">
        <v>4</v>
      </c>
      <c r="F187" s="33" t="s">
        <v>221</v>
      </c>
      <c r="G187" s="34" t="s">
        <v>26</v>
      </c>
      <c r="H187" s="35">
        <v>2083</v>
      </c>
      <c r="I187" s="36">
        <v>807</v>
      </c>
      <c r="J187" s="37">
        <v>163</v>
      </c>
      <c r="K187" s="36">
        <v>564</v>
      </c>
      <c r="L187" s="37">
        <v>183</v>
      </c>
      <c r="M187" s="36">
        <v>712</v>
      </c>
      <c r="N187" s="37">
        <v>173</v>
      </c>
      <c r="O187" s="38">
        <f t="shared" si="35"/>
        <v>0.6967</v>
      </c>
      <c r="P187" s="39">
        <f t="shared" si="36"/>
        <v>0</v>
      </c>
      <c r="Q187" s="39">
        <f t="shared" si="37"/>
        <v>0</v>
      </c>
      <c r="R187" s="39">
        <f t="shared" si="38"/>
        <v>0</v>
      </c>
      <c r="S187" s="39">
        <f t="shared" si="39"/>
        <v>0</v>
      </c>
      <c r="T187" s="39">
        <f t="shared" si="40"/>
        <v>0</v>
      </c>
      <c r="U187" s="39">
        <f t="shared" si="41"/>
        <v>0</v>
      </c>
      <c r="AW187" s="38"/>
      <c r="AX187" s="39"/>
      <c r="AY187" s="39"/>
      <c r="AZ187" s="39"/>
      <c r="BA187" s="39"/>
      <c r="BB187" s="44"/>
      <c r="BC187" s="44"/>
      <c r="BD187" s="40"/>
      <c r="BE187" s="40"/>
      <c r="BF187" s="40"/>
      <c r="BG187" s="41"/>
      <c r="BH187" s="41"/>
    </row>
    <row r="188" spans="1:60" ht="12.75" customHeight="1">
      <c r="A188" s="28" t="s">
        <v>473</v>
      </c>
      <c r="B188" s="29">
        <v>177</v>
      </c>
      <c r="C188" s="30" t="s">
        <v>474</v>
      </c>
      <c r="D188" s="31" t="s">
        <v>282</v>
      </c>
      <c r="E188" s="32" t="s">
        <v>41</v>
      </c>
      <c r="F188" s="33" t="s">
        <v>61</v>
      </c>
      <c r="G188" s="34" t="s">
        <v>26</v>
      </c>
      <c r="H188" s="35">
        <v>2082</v>
      </c>
      <c r="I188" s="36">
        <v>776</v>
      </c>
      <c r="J188" s="37">
        <v>177</v>
      </c>
      <c r="K188" s="36">
        <v>642</v>
      </c>
      <c r="L188" s="37">
        <v>148</v>
      </c>
      <c r="M188" s="36">
        <v>664</v>
      </c>
      <c r="N188" s="37">
        <v>183</v>
      </c>
      <c r="O188" s="38">
        <f t="shared" si="35"/>
        <v>0.6963</v>
      </c>
      <c r="P188" s="39">
        <f t="shared" si="36"/>
        <v>0</v>
      </c>
      <c r="Q188" s="39">
        <f t="shared" si="37"/>
        <v>0</v>
      </c>
      <c r="R188" s="39">
        <f t="shared" si="38"/>
        <v>0</v>
      </c>
      <c r="S188" s="39">
        <f t="shared" si="39"/>
        <v>0</v>
      </c>
      <c r="T188" s="39">
        <f t="shared" si="40"/>
        <v>0</v>
      </c>
      <c r="U188" s="39">
        <f t="shared" si="41"/>
        <v>0</v>
      </c>
      <c r="AW188" s="38"/>
      <c r="AX188" s="39"/>
      <c r="AY188" s="39"/>
      <c r="AZ188" s="39"/>
      <c r="BA188" s="39"/>
      <c r="BB188" s="44"/>
      <c r="BC188" s="44"/>
      <c r="BD188" s="40"/>
      <c r="BE188" s="40"/>
      <c r="BF188" s="40"/>
      <c r="BG188" s="41"/>
      <c r="BH188" s="41"/>
    </row>
    <row r="189" spans="1:60" ht="12.75" customHeight="1">
      <c r="A189" s="28" t="s">
        <v>475</v>
      </c>
      <c r="B189" s="29">
        <v>178</v>
      </c>
      <c r="C189" s="30" t="s">
        <v>476</v>
      </c>
      <c r="D189" s="31" t="s">
        <v>407</v>
      </c>
      <c r="E189" s="32" t="s">
        <v>49</v>
      </c>
      <c r="F189" s="33" t="s">
        <v>118</v>
      </c>
      <c r="G189" s="34" t="s">
        <v>26</v>
      </c>
      <c r="H189" s="35">
        <v>2076</v>
      </c>
      <c r="I189" s="36">
        <v>800</v>
      </c>
      <c r="J189" s="37">
        <v>166</v>
      </c>
      <c r="K189" s="36">
        <v>520</v>
      </c>
      <c r="L189" s="37">
        <v>192</v>
      </c>
      <c r="M189" s="36">
        <v>756</v>
      </c>
      <c r="N189" s="37">
        <v>145</v>
      </c>
      <c r="O189" s="38">
        <f t="shared" si="35"/>
        <v>0.6943</v>
      </c>
      <c r="P189" s="39">
        <f t="shared" si="36"/>
        <v>0</v>
      </c>
      <c r="Q189" s="39">
        <f t="shared" si="37"/>
        <v>0</v>
      </c>
      <c r="R189" s="39">
        <f t="shared" si="38"/>
        <v>0</v>
      </c>
      <c r="S189" s="39">
        <f t="shared" si="39"/>
        <v>0</v>
      </c>
      <c r="T189" s="39">
        <f t="shared" si="40"/>
        <v>0</v>
      </c>
      <c r="U189" s="39">
        <f t="shared" si="41"/>
        <v>0</v>
      </c>
      <c r="AW189" s="38"/>
      <c r="AX189" s="39"/>
      <c r="AY189" s="39"/>
      <c r="AZ189" s="39"/>
      <c r="BA189" s="39"/>
      <c r="BB189" s="44"/>
      <c r="BC189" s="44"/>
      <c r="BD189" s="40"/>
      <c r="BE189" s="40"/>
      <c r="BF189" s="40"/>
      <c r="BG189" s="41"/>
      <c r="BH189" s="41"/>
    </row>
    <row r="190" spans="1:60" ht="12.75" customHeight="1">
      <c r="A190" s="28" t="s">
        <v>477</v>
      </c>
      <c r="B190" s="29">
        <v>179</v>
      </c>
      <c r="C190" s="30" t="s">
        <v>478</v>
      </c>
      <c r="D190" s="31" t="s">
        <v>135</v>
      </c>
      <c r="E190" s="32" t="s">
        <v>41</v>
      </c>
      <c r="F190" s="33" t="s">
        <v>382</v>
      </c>
      <c r="G190" s="34" t="s">
        <v>31</v>
      </c>
      <c r="H190" s="35">
        <v>2074</v>
      </c>
      <c r="I190" s="36">
        <v>759</v>
      </c>
      <c r="J190" s="37">
        <v>183</v>
      </c>
      <c r="K190" s="36">
        <v>580</v>
      </c>
      <c r="L190" s="37">
        <v>180</v>
      </c>
      <c r="M190" s="36">
        <v>735</v>
      </c>
      <c r="N190" s="37">
        <v>159</v>
      </c>
      <c r="O190" s="38">
        <f t="shared" si="35"/>
        <v>0.6936</v>
      </c>
      <c r="P190" s="39">
        <f t="shared" si="36"/>
        <v>0</v>
      </c>
      <c r="Q190" s="39">
        <f t="shared" si="37"/>
        <v>0</v>
      </c>
      <c r="R190" s="39">
        <f t="shared" si="38"/>
        <v>0</v>
      </c>
      <c r="S190" s="39">
        <f t="shared" si="39"/>
        <v>0</v>
      </c>
      <c r="T190" s="39">
        <f t="shared" si="40"/>
        <v>0</v>
      </c>
      <c r="U190" s="39">
        <f t="shared" si="41"/>
        <v>0</v>
      </c>
      <c r="AW190" s="38"/>
      <c r="AX190" s="39"/>
      <c r="AY190" s="39"/>
      <c r="AZ190" s="39"/>
      <c r="BA190" s="39"/>
      <c r="BB190" s="44"/>
      <c r="BC190" s="44"/>
      <c r="BD190" s="40"/>
      <c r="BE190" s="40"/>
      <c r="BF190" s="40"/>
      <c r="BG190" s="41"/>
      <c r="BH190" s="41"/>
    </row>
    <row r="191" spans="1:60" ht="12.75" customHeight="1">
      <c r="A191" s="28" t="s">
        <v>479</v>
      </c>
      <c r="B191" s="29">
        <v>180</v>
      </c>
      <c r="C191" s="30" t="s">
        <v>480</v>
      </c>
      <c r="D191" s="31" t="s">
        <v>349</v>
      </c>
      <c r="E191" s="32" t="s">
        <v>4</v>
      </c>
      <c r="F191" s="33" t="s">
        <v>108</v>
      </c>
      <c r="G191" s="34" t="s">
        <v>26</v>
      </c>
      <c r="H191" s="35">
        <v>2072</v>
      </c>
      <c r="I191" s="36">
        <v>794</v>
      </c>
      <c r="J191" s="37">
        <v>172</v>
      </c>
      <c r="K191" s="36">
        <v>582</v>
      </c>
      <c r="L191" s="37">
        <v>178</v>
      </c>
      <c r="M191" s="36">
        <v>696</v>
      </c>
      <c r="N191" s="37">
        <v>180</v>
      </c>
      <c r="O191" s="38">
        <f t="shared" si="35"/>
        <v>0.693</v>
      </c>
      <c r="P191" s="39">
        <f t="shared" si="36"/>
        <v>0</v>
      </c>
      <c r="Q191" s="39">
        <f t="shared" si="37"/>
        <v>0</v>
      </c>
      <c r="R191" s="39">
        <f t="shared" si="38"/>
        <v>0</v>
      </c>
      <c r="S191" s="39">
        <f t="shared" si="39"/>
        <v>0</v>
      </c>
      <c r="T191" s="39">
        <f t="shared" si="40"/>
        <v>0</v>
      </c>
      <c r="U191" s="39">
        <f t="shared" si="41"/>
        <v>0</v>
      </c>
      <c r="AW191" s="38"/>
      <c r="AX191" s="39"/>
      <c r="AY191" s="39"/>
      <c r="AZ191" s="39"/>
      <c r="BA191" s="39"/>
      <c r="BB191" s="44"/>
      <c r="BC191" s="44"/>
      <c r="BD191" s="40"/>
      <c r="BE191" s="40"/>
      <c r="BF191" s="40"/>
      <c r="BG191" s="41"/>
      <c r="BH191" s="41"/>
    </row>
    <row r="192" spans="1:60" ht="12.75" customHeight="1">
      <c r="A192" s="28" t="s">
        <v>481</v>
      </c>
      <c r="B192" s="29">
        <v>181</v>
      </c>
      <c r="C192" s="30" t="s">
        <v>482</v>
      </c>
      <c r="D192" s="31" t="s">
        <v>483</v>
      </c>
      <c r="E192" s="32" t="s">
        <v>4</v>
      </c>
      <c r="F192" s="33" t="s">
        <v>484</v>
      </c>
      <c r="G192" s="34" t="s">
        <v>31</v>
      </c>
      <c r="H192" s="35">
        <v>2071</v>
      </c>
      <c r="I192" s="36">
        <v>793</v>
      </c>
      <c r="J192" s="37">
        <v>173</v>
      </c>
      <c r="K192" s="36">
        <v>628</v>
      </c>
      <c r="L192" s="37">
        <v>156</v>
      </c>
      <c r="M192" s="36">
        <v>650</v>
      </c>
      <c r="N192" s="37">
        <v>189</v>
      </c>
      <c r="O192" s="38">
        <f t="shared" si="35"/>
        <v>0.6926</v>
      </c>
      <c r="P192" s="39">
        <f t="shared" si="36"/>
        <v>0</v>
      </c>
      <c r="Q192" s="39">
        <f t="shared" si="37"/>
        <v>0</v>
      </c>
      <c r="R192" s="39">
        <f t="shared" si="38"/>
        <v>0</v>
      </c>
      <c r="S192" s="39">
        <f t="shared" si="39"/>
        <v>0</v>
      </c>
      <c r="T192" s="39">
        <f t="shared" si="40"/>
        <v>0</v>
      </c>
      <c r="U192" s="39">
        <f t="shared" si="41"/>
        <v>0</v>
      </c>
      <c r="AW192" s="38"/>
      <c r="AX192" s="39"/>
      <c r="AY192" s="39"/>
      <c r="AZ192" s="39"/>
      <c r="BA192" s="39"/>
      <c r="BB192" s="44"/>
      <c r="BC192" s="44"/>
      <c r="BD192" s="40"/>
      <c r="BE192" s="40"/>
      <c r="BF192" s="40"/>
      <c r="BG192" s="41"/>
      <c r="BH192" s="41"/>
    </row>
    <row r="193" spans="1:60" ht="12.75" customHeight="1">
      <c r="A193" s="28" t="s">
        <v>485</v>
      </c>
      <c r="B193" s="29">
        <v>182</v>
      </c>
      <c r="C193" s="30" t="s">
        <v>486</v>
      </c>
      <c r="D193" s="31" t="s">
        <v>135</v>
      </c>
      <c r="E193" s="32" t="s">
        <v>49</v>
      </c>
      <c r="F193" s="33" t="s">
        <v>339</v>
      </c>
      <c r="G193" s="34" t="s">
        <v>31</v>
      </c>
      <c r="H193" s="35">
        <v>2049</v>
      </c>
      <c r="I193" s="36">
        <v>830</v>
      </c>
      <c r="J193" s="37">
        <v>142</v>
      </c>
      <c r="K193" s="36">
        <v>557</v>
      </c>
      <c r="L193" s="37">
        <v>186</v>
      </c>
      <c r="M193" s="36">
        <v>662</v>
      </c>
      <c r="N193" s="37">
        <v>184</v>
      </c>
      <c r="O193" s="38">
        <f t="shared" si="35"/>
        <v>0.6853</v>
      </c>
      <c r="P193" s="39">
        <f t="shared" si="36"/>
        <v>0</v>
      </c>
      <c r="Q193" s="39">
        <f t="shared" si="37"/>
        <v>0</v>
      </c>
      <c r="R193" s="39">
        <f t="shared" si="38"/>
        <v>0</v>
      </c>
      <c r="S193" s="39">
        <f t="shared" si="39"/>
        <v>0</v>
      </c>
      <c r="T193" s="39">
        <f t="shared" si="40"/>
        <v>0</v>
      </c>
      <c r="U193" s="39">
        <f t="shared" si="41"/>
        <v>0</v>
      </c>
      <c r="AW193" s="38"/>
      <c r="AX193" s="39"/>
      <c r="AY193" s="39"/>
      <c r="AZ193" s="39"/>
      <c r="BA193" s="39"/>
      <c r="BB193" s="44"/>
      <c r="BC193" s="44"/>
      <c r="BD193" s="40"/>
      <c r="BE193" s="40"/>
      <c r="BF193" s="40"/>
      <c r="BG193" s="41"/>
      <c r="BH193" s="41"/>
    </row>
    <row r="194" spans="1:60" ht="12.75" customHeight="1">
      <c r="A194" s="28" t="s">
        <v>487</v>
      </c>
      <c r="B194" s="29">
        <v>183</v>
      </c>
      <c r="C194" s="30" t="s">
        <v>488</v>
      </c>
      <c r="D194" s="31" t="s">
        <v>349</v>
      </c>
      <c r="E194" s="32" t="s">
        <v>49</v>
      </c>
      <c r="F194" s="33" t="s">
        <v>410</v>
      </c>
      <c r="G194" s="34" t="s">
        <v>31</v>
      </c>
      <c r="H194" s="35">
        <v>2036</v>
      </c>
      <c r="I194" s="36">
        <v>716</v>
      </c>
      <c r="J194" s="37">
        <v>193</v>
      </c>
      <c r="K194" s="36">
        <v>633</v>
      </c>
      <c r="L194" s="37">
        <v>151</v>
      </c>
      <c r="M194" s="36">
        <v>687</v>
      </c>
      <c r="N194" s="37">
        <v>181</v>
      </c>
      <c r="O194" s="38">
        <f t="shared" si="35"/>
        <v>0.6809</v>
      </c>
      <c r="P194" s="39">
        <f t="shared" si="36"/>
        <v>0</v>
      </c>
      <c r="Q194" s="39">
        <f t="shared" si="37"/>
        <v>0</v>
      </c>
      <c r="R194" s="39">
        <f t="shared" si="38"/>
        <v>0</v>
      </c>
      <c r="S194" s="39">
        <f t="shared" si="39"/>
        <v>0</v>
      </c>
      <c r="T194" s="39">
        <f t="shared" si="40"/>
        <v>0</v>
      </c>
      <c r="U194" s="39">
        <f t="shared" si="41"/>
        <v>0</v>
      </c>
      <c r="AW194" s="38"/>
      <c r="AX194" s="39"/>
      <c r="AY194" s="39"/>
      <c r="AZ194" s="39"/>
      <c r="BA194" s="39"/>
      <c r="BB194" s="44"/>
      <c r="BC194" s="44"/>
      <c r="BD194" s="40"/>
      <c r="BE194" s="40"/>
      <c r="BF194" s="40"/>
      <c r="BG194" s="41"/>
      <c r="BH194" s="41"/>
    </row>
    <row r="195" spans="1:60" ht="12.75" customHeight="1">
      <c r="A195" s="28" t="s">
        <v>489</v>
      </c>
      <c r="B195" s="29">
        <v>184</v>
      </c>
      <c r="C195" s="30" t="s">
        <v>490</v>
      </c>
      <c r="D195" s="31" t="s">
        <v>407</v>
      </c>
      <c r="E195" s="32" t="s">
        <v>41</v>
      </c>
      <c r="F195" s="33" t="s">
        <v>46</v>
      </c>
      <c r="G195" s="34" t="s">
        <v>26</v>
      </c>
      <c r="H195" s="35">
        <v>2031</v>
      </c>
      <c r="I195" s="36">
        <v>849</v>
      </c>
      <c r="J195" s="37">
        <v>129</v>
      </c>
      <c r="K195" s="36">
        <v>558</v>
      </c>
      <c r="L195" s="37">
        <v>185</v>
      </c>
      <c r="M195" s="36">
        <v>624</v>
      </c>
      <c r="N195" s="37">
        <v>191</v>
      </c>
      <c r="O195" s="38">
        <f t="shared" si="35"/>
        <v>0.6793</v>
      </c>
      <c r="P195" s="39">
        <f t="shared" si="36"/>
        <v>0</v>
      </c>
      <c r="Q195" s="39">
        <f t="shared" si="37"/>
        <v>0</v>
      </c>
      <c r="R195" s="39">
        <f t="shared" si="38"/>
        <v>0</v>
      </c>
      <c r="S195" s="39">
        <f t="shared" si="39"/>
        <v>0</v>
      </c>
      <c r="T195" s="39">
        <f t="shared" si="40"/>
        <v>0</v>
      </c>
      <c r="U195" s="39">
        <f t="shared" si="41"/>
        <v>0</v>
      </c>
      <c r="AW195" s="38"/>
      <c r="AX195" s="39"/>
      <c r="AY195" s="39"/>
      <c r="AZ195" s="39"/>
      <c r="BA195" s="39"/>
      <c r="BB195" s="44"/>
      <c r="BC195" s="44"/>
      <c r="BD195" s="40"/>
      <c r="BE195" s="40"/>
      <c r="BF195" s="40"/>
      <c r="BG195" s="41"/>
      <c r="BH195" s="41"/>
    </row>
    <row r="196" spans="1:60" ht="12.75" customHeight="1">
      <c r="A196" s="28" t="s">
        <v>491</v>
      </c>
      <c r="B196" s="29">
        <v>185</v>
      </c>
      <c r="C196" s="30" t="s">
        <v>492</v>
      </c>
      <c r="D196" s="31" t="s">
        <v>349</v>
      </c>
      <c r="E196" s="32" t="s">
        <v>41</v>
      </c>
      <c r="F196" s="33" t="s">
        <v>221</v>
      </c>
      <c r="G196" s="34" t="s">
        <v>26</v>
      </c>
      <c r="H196" s="35">
        <v>2028</v>
      </c>
      <c r="I196" s="36">
        <v>797</v>
      </c>
      <c r="J196" s="37">
        <v>171</v>
      </c>
      <c r="K196" s="36">
        <v>578</v>
      </c>
      <c r="L196" s="37">
        <v>181</v>
      </c>
      <c r="M196" s="36">
        <v>653</v>
      </c>
      <c r="N196" s="37">
        <v>188</v>
      </c>
      <c r="O196" s="38">
        <f t="shared" si="35"/>
        <v>0.6783</v>
      </c>
      <c r="P196" s="39">
        <f t="shared" si="36"/>
        <v>0</v>
      </c>
      <c r="Q196" s="39">
        <f t="shared" si="37"/>
        <v>0</v>
      </c>
      <c r="R196" s="39">
        <f t="shared" si="38"/>
        <v>0</v>
      </c>
      <c r="S196" s="39">
        <f t="shared" si="39"/>
        <v>0</v>
      </c>
      <c r="T196" s="39">
        <f t="shared" si="40"/>
        <v>0</v>
      </c>
      <c r="U196" s="39">
        <f t="shared" si="41"/>
        <v>0</v>
      </c>
      <c r="AW196" s="38"/>
      <c r="AX196" s="39"/>
      <c r="AY196" s="39"/>
      <c r="AZ196" s="39"/>
      <c r="BA196" s="39"/>
      <c r="BB196" s="44"/>
      <c r="BC196" s="44"/>
      <c r="BD196" s="40"/>
      <c r="BE196" s="40"/>
      <c r="BF196" s="40"/>
      <c r="BG196" s="41"/>
      <c r="BH196" s="41"/>
    </row>
    <row r="197" spans="1:60" ht="12.75" customHeight="1">
      <c r="A197" s="28" t="s">
        <v>493</v>
      </c>
      <c r="B197" s="29">
        <v>186</v>
      </c>
      <c r="C197" s="30" t="s">
        <v>494</v>
      </c>
      <c r="D197" s="31" t="s">
        <v>407</v>
      </c>
      <c r="E197" s="32" t="s">
        <v>41</v>
      </c>
      <c r="F197" s="33" t="s">
        <v>61</v>
      </c>
      <c r="G197" s="34" t="s">
        <v>26</v>
      </c>
      <c r="H197" s="35">
        <v>2024</v>
      </c>
      <c r="I197" s="36">
        <v>842</v>
      </c>
      <c r="J197" s="37">
        <v>134</v>
      </c>
      <c r="K197" s="36">
        <v>593</v>
      </c>
      <c r="L197" s="37">
        <v>175</v>
      </c>
      <c r="M197" s="36">
        <v>589</v>
      </c>
      <c r="N197" s="37">
        <v>195</v>
      </c>
      <c r="O197" s="38">
        <f t="shared" si="35"/>
        <v>0.6769</v>
      </c>
      <c r="P197" s="39">
        <f t="shared" si="36"/>
        <v>0</v>
      </c>
      <c r="Q197" s="39">
        <f t="shared" si="37"/>
        <v>0</v>
      </c>
      <c r="R197" s="39">
        <f t="shared" si="38"/>
        <v>0</v>
      </c>
      <c r="S197" s="39">
        <f t="shared" si="39"/>
        <v>0</v>
      </c>
      <c r="T197" s="39">
        <f t="shared" si="40"/>
        <v>0</v>
      </c>
      <c r="U197" s="39">
        <f t="shared" si="41"/>
        <v>0</v>
      </c>
      <c r="AW197" s="38"/>
      <c r="AX197" s="39"/>
      <c r="AY197" s="39"/>
      <c r="AZ197" s="39"/>
      <c r="BA197" s="39"/>
      <c r="BB197" s="44"/>
      <c r="BC197" s="44"/>
      <c r="BD197" s="40"/>
      <c r="BE197" s="40"/>
      <c r="BF197" s="40"/>
      <c r="BG197" s="41"/>
      <c r="BH197" s="41"/>
    </row>
    <row r="198" spans="1:60" ht="12.75" customHeight="1">
      <c r="A198" s="28" t="s">
        <v>495</v>
      </c>
      <c r="B198" s="29">
        <v>187</v>
      </c>
      <c r="C198" s="30" t="s">
        <v>496</v>
      </c>
      <c r="D198" s="31" t="s">
        <v>349</v>
      </c>
      <c r="E198" s="32" t="s">
        <v>41</v>
      </c>
      <c r="F198" s="33" t="s">
        <v>77</v>
      </c>
      <c r="G198" s="34" t="s">
        <v>26</v>
      </c>
      <c r="H198" s="35">
        <v>2021</v>
      </c>
      <c r="I198" s="36">
        <v>809</v>
      </c>
      <c r="J198" s="37">
        <v>160</v>
      </c>
      <c r="K198" s="36">
        <v>553</v>
      </c>
      <c r="L198" s="37">
        <v>187</v>
      </c>
      <c r="M198" s="36">
        <v>659</v>
      </c>
      <c r="N198" s="37">
        <v>185</v>
      </c>
      <c r="O198" s="38">
        <f t="shared" si="35"/>
        <v>0.6759</v>
      </c>
      <c r="P198" s="39">
        <f t="shared" si="36"/>
        <v>0</v>
      </c>
      <c r="Q198" s="39">
        <f t="shared" si="37"/>
        <v>0</v>
      </c>
      <c r="R198" s="39">
        <f t="shared" si="38"/>
        <v>0</v>
      </c>
      <c r="S198" s="39">
        <f t="shared" si="39"/>
        <v>0</v>
      </c>
      <c r="T198" s="39">
        <f t="shared" si="40"/>
        <v>0</v>
      </c>
      <c r="U198" s="39">
        <f t="shared" si="41"/>
        <v>0</v>
      </c>
      <c r="AW198" s="38"/>
      <c r="AX198" s="39"/>
      <c r="AY198" s="39"/>
      <c r="AZ198" s="39"/>
      <c r="BA198" s="39"/>
      <c r="BB198" s="44"/>
      <c r="BC198" s="44"/>
      <c r="BD198" s="40"/>
      <c r="BE198" s="40"/>
      <c r="BF198" s="40"/>
      <c r="BG198" s="41"/>
      <c r="BH198" s="41"/>
    </row>
    <row r="199" spans="1:60" ht="12.75" customHeight="1">
      <c r="A199" s="28" t="s">
        <v>497</v>
      </c>
      <c r="B199" s="29">
        <v>188</v>
      </c>
      <c r="C199" s="30" t="s">
        <v>498</v>
      </c>
      <c r="D199" s="31" t="s">
        <v>311</v>
      </c>
      <c r="E199" s="32" t="s">
        <v>41</v>
      </c>
      <c r="F199" s="33" t="s">
        <v>499</v>
      </c>
      <c r="G199" s="34" t="s">
        <v>31</v>
      </c>
      <c r="H199" s="35">
        <v>2006</v>
      </c>
      <c r="I199" s="36">
        <v>748</v>
      </c>
      <c r="J199" s="37">
        <v>189</v>
      </c>
      <c r="K199" s="36">
        <v>545</v>
      </c>
      <c r="L199" s="37">
        <v>188</v>
      </c>
      <c r="M199" s="36">
        <v>713</v>
      </c>
      <c r="N199" s="37">
        <v>172</v>
      </c>
      <c r="O199" s="38">
        <f t="shared" si="35"/>
        <v>0.6709</v>
      </c>
      <c r="P199" s="39">
        <f t="shared" si="36"/>
        <v>0</v>
      </c>
      <c r="Q199" s="39">
        <f t="shared" si="37"/>
        <v>0</v>
      </c>
      <c r="R199" s="39">
        <f t="shared" si="38"/>
        <v>0</v>
      </c>
      <c r="S199" s="39">
        <f t="shared" si="39"/>
        <v>0</v>
      </c>
      <c r="T199" s="39">
        <f t="shared" si="40"/>
        <v>0</v>
      </c>
      <c r="U199" s="39">
        <f t="shared" si="41"/>
        <v>0</v>
      </c>
      <c r="AW199" s="38"/>
      <c r="AX199" s="39"/>
      <c r="AY199" s="39"/>
      <c r="AZ199" s="39"/>
      <c r="BA199" s="39"/>
      <c r="BB199" s="44"/>
      <c r="BC199" s="44"/>
      <c r="BD199" s="40"/>
      <c r="BE199" s="40"/>
      <c r="BF199" s="40"/>
      <c r="BG199" s="41"/>
      <c r="BH199" s="41"/>
    </row>
    <row r="200" spans="1:60" ht="12.75" customHeight="1">
      <c r="A200" s="28" t="s">
        <v>500</v>
      </c>
      <c r="B200" s="29">
        <v>188</v>
      </c>
      <c r="C200" s="30" t="s">
        <v>501</v>
      </c>
      <c r="D200" s="31" t="s">
        <v>407</v>
      </c>
      <c r="E200" s="32" t="s">
        <v>49</v>
      </c>
      <c r="F200" s="33" t="s">
        <v>132</v>
      </c>
      <c r="G200" s="34" t="s">
        <v>126</v>
      </c>
      <c r="H200" s="35">
        <v>2006</v>
      </c>
      <c r="I200" s="36">
        <v>750</v>
      </c>
      <c r="J200" s="37">
        <v>186</v>
      </c>
      <c r="K200" s="36">
        <v>527</v>
      </c>
      <c r="L200" s="37">
        <v>190</v>
      </c>
      <c r="M200" s="36">
        <v>729</v>
      </c>
      <c r="N200" s="37">
        <v>163</v>
      </c>
      <c r="O200" s="38">
        <f t="shared" si="35"/>
        <v>0.6709</v>
      </c>
      <c r="P200" s="39">
        <f t="shared" si="36"/>
        <v>0</v>
      </c>
      <c r="Q200" s="39">
        <f t="shared" si="37"/>
        <v>0</v>
      </c>
      <c r="R200" s="39">
        <f t="shared" si="38"/>
        <v>0</v>
      </c>
      <c r="S200" s="39">
        <f t="shared" si="39"/>
        <v>0</v>
      </c>
      <c r="T200" s="39">
        <f t="shared" si="40"/>
        <v>0</v>
      </c>
      <c r="U200" s="39">
        <f t="shared" si="41"/>
        <v>0</v>
      </c>
      <c r="AW200" s="38"/>
      <c r="AX200" s="39"/>
      <c r="AY200" s="39"/>
      <c r="AZ200" s="39"/>
      <c r="BA200" s="39"/>
      <c r="BB200" s="44"/>
      <c r="BC200" s="44"/>
      <c r="BD200" s="40"/>
      <c r="BE200" s="40"/>
      <c r="BF200" s="40"/>
      <c r="BG200" s="41"/>
      <c r="BH200" s="41"/>
    </row>
    <row r="201" spans="1:60" ht="12.75" customHeight="1">
      <c r="A201" s="28" t="s">
        <v>502</v>
      </c>
      <c r="B201" s="29">
        <v>190</v>
      </c>
      <c r="C201" s="30" t="s">
        <v>503</v>
      </c>
      <c r="D201" s="31" t="s">
        <v>349</v>
      </c>
      <c r="E201" s="32" t="s">
        <v>4</v>
      </c>
      <c r="F201" s="33" t="s">
        <v>46</v>
      </c>
      <c r="G201" s="34" t="s">
        <v>26</v>
      </c>
      <c r="H201" s="35">
        <v>1970</v>
      </c>
      <c r="I201" s="36">
        <v>824</v>
      </c>
      <c r="J201" s="37">
        <v>152</v>
      </c>
      <c r="K201" s="36">
        <v>444</v>
      </c>
      <c r="L201" s="37">
        <v>196</v>
      </c>
      <c r="M201" s="36">
        <v>702</v>
      </c>
      <c r="N201" s="37">
        <v>178</v>
      </c>
      <c r="O201" s="38">
        <f t="shared" si="35"/>
        <v>0.6589</v>
      </c>
      <c r="P201" s="39">
        <f t="shared" si="36"/>
        <v>0</v>
      </c>
      <c r="Q201" s="39">
        <f t="shared" si="37"/>
        <v>0</v>
      </c>
      <c r="R201" s="39">
        <f t="shared" si="38"/>
        <v>0</v>
      </c>
      <c r="S201" s="39">
        <f t="shared" si="39"/>
        <v>0</v>
      </c>
      <c r="T201" s="39">
        <f t="shared" si="40"/>
        <v>0</v>
      </c>
      <c r="U201" s="39">
        <f t="shared" si="41"/>
        <v>0</v>
      </c>
      <c r="AW201" s="38"/>
      <c r="AX201" s="39"/>
      <c r="AY201" s="39"/>
      <c r="AZ201" s="39"/>
      <c r="BA201" s="39"/>
      <c r="BB201" s="44"/>
      <c r="BC201" s="44"/>
      <c r="BD201" s="40"/>
      <c r="BE201" s="40"/>
      <c r="BF201" s="40"/>
      <c r="BG201" s="41"/>
      <c r="BH201" s="41"/>
    </row>
    <row r="202" spans="1:60" ht="12.75" customHeight="1">
      <c r="A202" s="28" t="s">
        <v>504</v>
      </c>
      <c r="B202" s="29">
        <v>191</v>
      </c>
      <c r="C202" s="30" t="s">
        <v>505</v>
      </c>
      <c r="D202" s="31" t="s">
        <v>349</v>
      </c>
      <c r="E202" s="32" t="s">
        <v>4</v>
      </c>
      <c r="F202" s="33" t="s">
        <v>156</v>
      </c>
      <c r="G202" s="34" t="s">
        <v>26</v>
      </c>
      <c r="H202" s="35">
        <v>1962</v>
      </c>
      <c r="I202" s="36">
        <v>737</v>
      </c>
      <c r="J202" s="37">
        <v>190</v>
      </c>
      <c r="K202" s="36">
        <v>676</v>
      </c>
      <c r="L202" s="37">
        <v>127</v>
      </c>
      <c r="M202" s="36">
        <v>549</v>
      </c>
      <c r="N202" s="37">
        <v>196</v>
      </c>
      <c r="O202" s="38">
        <f t="shared" si="35"/>
        <v>0.6562</v>
      </c>
      <c r="P202" s="39">
        <f t="shared" si="36"/>
        <v>0</v>
      </c>
      <c r="Q202" s="39">
        <f t="shared" si="37"/>
        <v>0</v>
      </c>
      <c r="R202" s="39">
        <f t="shared" si="38"/>
        <v>0</v>
      </c>
      <c r="S202" s="39">
        <f t="shared" si="39"/>
        <v>0</v>
      </c>
      <c r="T202" s="39">
        <f t="shared" si="40"/>
        <v>0</v>
      </c>
      <c r="U202" s="39">
        <f t="shared" si="41"/>
        <v>0</v>
      </c>
      <c r="AW202" s="38"/>
      <c r="AX202" s="39"/>
      <c r="AY202" s="39"/>
      <c r="AZ202" s="39"/>
      <c r="BA202" s="39"/>
      <c r="BB202" s="44"/>
      <c r="BC202" s="44"/>
      <c r="BD202" s="40"/>
      <c r="BE202" s="40"/>
      <c r="BF202" s="40"/>
      <c r="BG202" s="41"/>
      <c r="BH202" s="41"/>
    </row>
    <row r="203" spans="1:60" ht="12.75" customHeight="1">
      <c r="A203" s="28" t="s">
        <v>506</v>
      </c>
      <c r="B203" s="29">
        <v>192</v>
      </c>
      <c r="C203" s="30" t="s">
        <v>507</v>
      </c>
      <c r="D203" s="31" t="s">
        <v>407</v>
      </c>
      <c r="E203" s="32" t="s">
        <v>49</v>
      </c>
      <c r="F203" s="33" t="s">
        <v>118</v>
      </c>
      <c r="G203" s="34" t="s">
        <v>26</v>
      </c>
      <c r="H203" s="35">
        <v>1956</v>
      </c>
      <c r="I203" s="36">
        <v>720</v>
      </c>
      <c r="J203" s="37">
        <v>192</v>
      </c>
      <c r="K203" s="36">
        <v>581</v>
      </c>
      <c r="L203" s="37">
        <v>179</v>
      </c>
      <c r="M203" s="36">
        <v>655</v>
      </c>
      <c r="N203" s="37">
        <v>187</v>
      </c>
      <c r="O203" s="38">
        <f t="shared" si="35"/>
        <v>0.6542</v>
      </c>
      <c r="P203" s="39">
        <f t="shared" si="36"/>
        <v>0</v>
      </c>
      <c r="Q203" s="39">
        <f t="shared" si="37"/>
        <v>0</v>
      </c>
      <c r="R203" s="39">
        <f t="shared" si="38"/>
        <v>0</v>
      </c>
      <c r="S203" s="39">
        <f t="shared" si="39"/>
        <v>0</v>
      </c>
      <c r="T203" s="39">
        <f t="shared" si="40"/>
        <v>0</v>
      </c>
      <c r="U203" s="39">
        <f t="shared" si="41"/>
        <v>0</v>
      </c>
      <c r="AW203" s="38"/>
      <c r="AX203" s="39"/>
      <c r="AY203" s="39"/>
      <c r="AZ203" s="39"/>
      <c r="BA203" s="39"/>
      <c r="BB203" s="44"/>
      <c r="BC203" s="44"/>
      <c r="BD203" s="40"/>
      <c r="BE203" s="40"/>
      <c r="BF203" s="40"/>
      <c r="BG203" s="41"/>
      <c r="BH203" s="41"/>
    </row>
    <row r="204" spans="1:60" ht="12.75" customHeight="1">
      <c r="A204" s="28" t="s">
        <v>508</v>
      </c>
      <c r="B204" s="29">
        <v>193</v>
      </c>
      <c r="C204" s="30" t="s">
        <v>509</v>
      </c>
      <c r="D204" s="31" t="s">
        <v>349</v>
      </c>
      <c r="E204" s="32" t="s">
        <v>41</v>
      </c>
      <c r="F204" s="33" t="s">
        <v>77</v>
      </c>
      <c r="G204" s="34" t="s">
        <v>26</v>
      </c>
      <c r="H204" s="35">
        <v>1916</v>
      </c>
      <c r="I204" s="36">
        <v>791</v>
      </c>
      <c r="J204" s="37">
        <v>174</v>
      </c>
      <c r="K204" s="36">
        <v>500</v>
      </c>
      <c r="L204" s="37">
        <v>193</v>
      </c>
      <c r="M204" s="36">
        <v>625</v>
      </c>
      <c r="N204" s="37">
        <v>190</v>
      </c>
      <c r="O204" s="38">
        <f t="shared" si="35"/>
        <v>0.6408</v>
      </c>
      <c r="P204" s="39">
        <f t="shared" si="36"/>
        <v>0</v>
      </c>
      <c r="Q204" s="39">
        <f t="shared" si="37"/>
        <v>0</v>
      </c>
      <c r="R204" s="39">
        <f t="shared" si="38"/>
        <v>0</v>
      </c>
      <c r="S204" s="39">
        <f t="shared" si="39"/>
        <v>0</v>
      </c>
      <c r="T204" s="39">
        <f t="shared" si="40"/>
        <v>0</v>
      </c>
      <c r="U204" s="39">
        <f t="shared" si="41"/>
        <v>0</v>
      </c>
      <c r="AW204" s="38"/>
      <c r="AX204" s="39"/>
      <c r="AY204" s="39"/>
      <c r="AZ204" s="39"/>
      <c r="BA204" s="39"/>
      <c r="BB204" s="44"/>
      <c r="BC204" s="44"/>
      <c r="BD204" s="40"/>
      <c r="BE204" s="40"/>
      <c r="BF204" s="40"/>
      <c r="BG204" s="41"/>
      <c r="BH204" s="41"/>
    </row>
    <row r="205" spans="1:60" ht="12.75" customHeight="1">
      <c r="A205" s="28" t="s">
        <v>510</v>
      </c>
      <c r="B205" s="29">
        <v>194</v>
      </c>
      <c r="C205" s="30" t="s">
        <v>511</v>
      </c>
      <c r="D205" s="31" t="s">
        <v>349</v>
      </c>
      <c r="E205" s="32" t="s">
        <v>41</v>
      </c>
      <c r="F205" s="33" t="s">
        <v>61</v>
      </c>
      <c r="G205" s="34" t="s">
        <v>26</v>
      </c>
      <c r="H205" s="35">
        <v>1884</v>
      </c>
      <c r="I205" s="36">
        <v>714</v>
      </c>
      <c r="J205" s="37">
        <v>194</v>
      </c>
      <c r="K205" s="36">
        <v>459</v>
      </c>
      <c r="L205" s="37">
        <v>195</v>
      </c>
      <c r="M205" s="36">
        <v>711</v>
      </c>
      <c r="N205" s="37">
        <v>174</v>
      </c>
      <c r="O205" s="38">
        <f t="shared" si="35"/>
        <v>0.6301</v>
      </c>
      <c r="P205" s="39">
        <f t="shared" si="36"/>
        <v>0</v>
      </c>
      <c r="Q205" s="39">
        <f t="shared" si="37"/>
        <v>0</v>
      </c>
      <c r="R205" s="39">
        <f t="shared" si="38"/>
        <v>0</v>
      </c>
      <c r="S205" s="39">
        <f t="shared" si="39"/>
        <v>0</v>
      </c>
      <c r="T205" s="39">
        <f t="shared" si="40"/>
        <v>0</v>
      </c>
      <c r="U205" s="39">
        <f t="shared" si="41"/>
        <v>0</v>
      </c>
      <c r="AW205" s="38"/>
      <c r="AX205" s="39"/>
      <c r="AY205" s="39"/>
      <c r="AZ205" s="39"/>
      <c r="BA205" s="39"/>
      <c r="BB205" s="44"/>
      <c r="BC205" s="44"/>
      <c r="BD205" s="40"/>
      <c r="BE205" s="40"/>
      <c r="BF205" s="40"/>
      <c r="BG205" s="41"/>
      <c r="BH205" s="41"/>
    </row>
    <row r="206" spans="1:60" ht="12.75" customHeight="1">
      <c r="A206" s="28" t="s">
        <v>512</v>
      </c>
      <c r="B206" s="29">
        <v>195</v>
      </c>
      <c r="C206" s="30" t="s">
        <v>513</v>
      </c>
      <c r="D206" s="31" t="s">
        <v>483</v>
      </c>
      <c r="E206" s="32" t="s">
        <v>41</v>
      </c>
      <c r="F206" s="33" t="s">
        <v>248</v>
      </c>
      <c r="G206" s="34" t="s">
        <v>26</v>
      </c>
      <c r="H206" s="35">
        <v>1759</v>
      </c>
      <c r="I206" s="36">
        <v>629</v>
      </c>
      <c r="J206" s="37">
        <v>195</v>
      </c>
      <c r="K206" s="36">
        <v>523</v>
      </c>
      <c r="L206" s="37">
        <v>191</v>
      </c>
      <c r="M206" s="36">
        <v>607</v>
      </c>
      <c r="N206" s="37">
        <v>193</v>
      </c>
      <c r="O206" s="38">
        <f t="shared" si="35"/>
        <v>0.5883</v>
      </c>
      <c r="P206" s="39">
        <f t="shared" si="36"/>
        <v>0</v>
      </c>
      <c r="Q206" s="39">
        <f t="shared" si="37"/>
        <v>0</v>
      </c>
      <c r="R206" s="39">
        <f t="shared" si="38"/>
        <v>0</v>
      </c>
      <c r="S206" s="39">
        <f t="shared" si="39"/>
        <v>0</v>
      </c>
      <c r="T206" s="39">
        <f t="shared" si="40"/>
        <v>0</v>
      </c>
      <c r="U206" s="39">
        <f t="shared" si="41"/>
        <v>0</v>
      </c>
      <c r="AW206" s="38"/>
      <c r="AX206" s="39"/>
      <c r="AY206" s="39"/>
      <c r="AZ206" s="39"/>
      <c r="BA206" s="39"/>
      <c r="BB206" s="44"/>
      <c r="BC206" s="44"/>
      <c r="BD206" s="40"/>
      <c r="BE206" s="40"/>
      <c r="BF206" s="40"/>
      <c r="BG206" s="41"/>
      <c r="BH206" s="41"/>
    </row>
    <row r="207" spans="1:60" ht="12.75" customHeight="1">
      <c r="A207" s="28" t="s">
        <v>514</v>
      </c>
      <c r="B207" s="29">
        <v>196</v>
      </c>
      <c r="C207" s="30" t="s">
        <v>515</v>
      </c>
      <c r="D207" s="31" t="s">
        <v>407</v>
      </c>
      <c r="E207" s="32" t="s">
        <v>41</v>
      </c>
      <c r="F207" s="33" t="s">
        <v>156</v>
      </c>
      <c r="G207" s="34" t="s">
        <v>26</v>
      </c>
      <c r="H207" s="35">
        <v>1592</v>
      </c>
      <c r="I207" s="36">
        <v>367</v>
      </c>
      <c r="J207" s="37">
        <v>197</v>
      </c>
      <c r="K207" s="36">
        <v>602</v>
      </c>
      <c r="L207" s="37">
        <v>172</v>
      </c>
      <c r="M207" s="36">
        <v>623</v>
      </c>
      <c r="N207" s="37">
        <v>192</v>
      </c>
      <c r="O207" s="38">
        <f t="shared" si="35"/>
        <v>0.5324</v>
      </c>
      <c r="P207" s="39">
        <f t="shared" si="36"/>
        <v>0</v>
      </c>
      <c r="Q207" s="39">
        <f t="shared" si="37"/>
        <v>0</v>
      </c>
      <c r="R207" s="39">
        <f t="shared" si="38"/>
        <v>0</v>
      </c>
      <c r="S207" s="39">
        <f t="shared" si="39"/>
        <v>0</v>
      </c>
      <c r="T207" s="39">
        <f t="shared" si="40"/>
        <v>0</v>
      </c>
      <c r="U207" s="39">
        <f t="shared" si="41"/>
        <v>0</v>
      </c>
      <c r="AW207" s="38"/>
      <c r="AX207" s="39"/>
      <c r="AY207" s="39"/>
      <c r="AZ207" s="39"/>
      <c r="BA207" s="39"/>
      <c r="BB207" s="44"/>
      <c r="BC207" s="44"/>
      <c r="BD207" s="40"/>
      <c r="BE207" s="40"/>
      <c r="BF207" s="40"/>
      <c r="BG207" s="41"/>
      <c r="BH207" s="41"/>
    </row>
    <row r="208" spans="1:60" ht="12.75" customHeight="1">
      <c r="A208" s="28" t="s">
        <v>516</v>
      </c>
      <c r="B208" s="29">
        <v>197</v>
      </c>
      <c r="C208" s="30" t="s">
        <v>517</v>
      </c>
      <c r="D208" s="31" t="s">
        <v>483</v>
      </c>
      <c r="E208" s="32" t="s">
        <v>41</v>
      </c>
      <c r="F208" s="33" t="s">
        <v>183</v>
      </c>
      <c r="G208" s="34" t="s">
        <v>31</v>
      </c>
      <c r="H208" s="35">
        <v>1532</v>
      </c>
      <c r="I208" s="36">
        <v>615</v>
      </c>
      <c r="J208" s="37">
        <v>196</v>
      </c>
      <c r="K208" s="36">
        <v>437</v>
      </c>
      <c r="L208" s="37">
        <v>197</v>
      </c>
      <c r="M208" s="36">
        <v>480</v>
      </c>
      <c r="N208" s="37">
        <v>197</v>
      </c>
      <c r="O208" s="38">
        <f t="shared" si="35"/>
        <v>0.5124</v>
      </c>
      <c r="P208" s="39">
        <f t="shared" si="36"/>
        <v>0</v>
      </c>
      <c r="Q208" s="39">
        <f t="shared" si="37"/>
        <v>0</v>
      </c>
      <c r="R208" s="39">
        <f t="shared" si="38"/>
        <v>0</v>
      </c>
      <c r="S208" s="39">
        <f t="shared" si="39"/>
        <v>0</v>
      </c>
      <c r="T208" s="39">
        <f t="shared" si="40"/>
        <v>0</v>
      </c>
      <c r="U208" s="39">
        <f t="shared" si="41"/>
        <v>0</v>
      </c>
      <c r="AW208" s="38"/>
      <c r="AX208" s="39"/>
      <c r="AY208" s="39"/>
      <c r="AZ208" s="39"/>
      <c r="BA208" s="39"/>
      <c r="BB208" s="44"/>
      <c r="BC208" s="44"/>
      <c r="BD208" s="40"/>
      <c r="BE208" s="40"/>
      <c r="BF208" s="40"/>
      <c r="BG208" s="41"/>
      <c r="BH208" s="41"/>
    </row>
    <row r="209" spans="49:60" ht="12.75" customHeight="1">
      <c r="AW209" s="38"/>
      <c r="AX209" s="39"/>
      <c r="AY209" s="39"/>
      <c r="AZ209" s="39"/>
      <c r="BA209" s="39"/>
      <c r="BB209" s="44"/>
      <c r="BC209" s="44"/>
      <c r="BD209" s="40"/>
      <c r="BE209" s="40"/>
      <c r="BF209" s="40"/>
      <c r="BG209" s="41"/>
      <c r="BH209" s="41"/>
    </row>
    <row r="210" spans="49:60" ht="12.75" customHeight="1">
      <c r="AW210" s="38"/>
      <c r="AX210" s="39"/>
      <c r="AY210" s="39"/>
      <c r="AZ210" s="39"/>
      <c r="BA210" s="39"/>
      <c r="BB210" s="44"/>
      <c r="BC210" s="44"/>
      <c r="BD210" s="40"/>
      <c r="BE210" s="40"/>
      <c r="BF210" s="40"/>
      <c r="BG210" s="41"/>
      <c r="BH210" s="41"/>
    </row>
    <row r="211" spans="49:60" ht="12.75" customHeight="1">
      <c r="AW211" s="38"/>
      <c r="AX211" s="39"/>
      <c r="AY211" s="39"/>
      <c r="AZ211" s="39"/>
      <c r="BA211" s="39"/>
      <c r="BB211" s="44"/>
      <c r="BC211" s="44"/>
      <c r="BD211" s="40"/>
      <c r="BE211" s="40"/>
      <c r="BF211" s="40"/>
      <c r="BG211" s="41"/>
      <c r="BH211" s="41"/>
    </row>
    <row r="212" spans="49:60" ht="12.75" customHeight="1">
      <c r="AW212" s="38"/>
      <c r="AX212" s="39"/>
      <c r="AY212" s="39"/>
      <c r="AZ212" s="39"/>
      <c r="BA212" s="39"/>
      <c r="BB212" s="44"/>
      <c r="BC212" s="44"/>
      <c r="BD212" s="40"/>
      <c r="BE212" s="40"/>
      <c r="BF212" s="40"/>
      <c r="BG212" s="41"/>
      <c r="BH212" s="41"/>
    </row>
    <row r="213" spans="49:60" ht="12.75" customHeight="1">
      <c r="AW213" s="38"/>
      <c r="AX213" s="39"/>
      <c r="AY213" s="39"/>
      <c r="AZ213" s="39"/>
      <c r="BA213" s="39"/>
      <c r="BB213" s="44"/>
      <c r="BC213" s="44"/>
      <c r="BD213" s="40"/>
      <c r="BE213" s="40"/>
      <c r="BF213" s="40"/>
      <c r="BG213" s="41"/>
      <c r="BH213" s="41"/>
    </row>
    <row r="214" spans="49:60" ht="12.75" customHeight="1">
      <c r="AW214" s="38"/>
      <c r="AX214" s="39"/>
      <c r="AY214" s="39"/>
      <c r="AZ214" s="39"/>
      <c r="BA214" s="39"/>
      <c r="BB214" s="44"/>
      <c r="BC214" s="44"/>
      <c r="BD214" s="40"/>
      <c r="BE214" s="40"/>
      <c r="BF214" s="40"/>
      <c r="BG214" s="41"/>
      <c r="BH214" s="41"/>
    </row>
    <row r="215" spans="49:60" ht="12.75" customHeight="1">
      <c r="AW215" s="38"/>
      <c r="AX215" s="39"/>
      <c r="AY215" s="39"/>
      <c r="AZ215" s="39"/>
      <c r="BA215" s="39"/>
      <c r="BB215" s="44"/>
      <c r="BC215" s="44"/>
      <c r="BD215" s="40"/>
      <c r="BE215" s="40"/>
      <c r="BF215" s="40"/>
      <c r="BG215" s="41"/>
      <c r="BH215" s="41"/>
    </row>
  </sheetData>
  <sheetProtection sheet="1"/>
  <mergeCells count="5">
    <mergeCell ref="B3:J3"/>
    <mergeCell ref="B5:J5"/>
    <mergeCell ref="B6:J6"/>
    <mergeCell ref="B7:J7"/>
    <mergeCell ref="B8:J8"/>
  </mergeCells>
  <conditionalFormatting sqref="A1:A2 A9 B4">
    <cfRule type="cellIs" priority="1" dxfId="6" operator="equal" stopIfTrue="1">
      <formula>"0"</formula>
    </cfRule>
  </conditionalFormatting>
  <conditionalFormatting sqref="C11:C208">
    <cfRule type="cellIs" priority="2" dxfId="37" operator="equal" stopIfTrue="1">
      <formula>"a"</formula>
    </cfRule>
  </conditionalFormatting>
  <conditionalFormatting sqref="C1:D5 C9:D9 F1:J5 F9:J9 J10 K1:AW9 L10 N10 V10:V12 W10:IV10 AB11:CD12 AW216:AW65536 BB1:CD12 BB216:BH65536 BD13:BD65536 BE52:BI65536 BJ13:CD65536 CE1:IV65536">
    <cfRule type="cellIs" priority="3" dxfId="6" operator="equal" stopIfTrue="1">
      <formula>"a"</formula>
    </cfRule>
  </conditionalFormatting>
  <conditionalFormatting sqref="D11:D208">
    <cfRule type="cellIs" priority="4" dxfId="13" operator="equal" stopIfTrue="1">
      <formula>0</formula>
    </cfRule>
    <cfRule type="expression" priority="5" dxfId="53" stopIfTrue="1">
      <formula>topSer</formula>
    </cfRule>
  </conditionalFormatting>
  <conditionalFormatting sqref="E1:E5 E9">
    <cfRule type="cellIs" priority="6" dxfId="6" operator="equal" stopIfTrue="1">
      <formula>"S"</formula>
    </cfRule>
  </conditionalFormatting>
  <conditionalFormatting sqref="E11:E208">
    <cfRule type="cellIs" priority="7" dxfId="13" operator="equal" stopIfTrue="1">
      <formula>"S"</formula>
    </cfRule>
    <cfRule type="expression" priority="8" dxfId="50" stopIfTrue="1">
      <formula>topCat</formula>
    </cfRule>
  </conditionalFormatting>
  <conditionalFormatting sqref="F11:F208">
    <cfRule type="cellIs" priority="9" dxfId="13" operator="equal" stopIfTrue="1">
      <formula>"a"</formula>
    </cfRule>
  </conditionalFormatting>
  <conditionalFormatting sqref="G11:G208">
    <cfRule type="cellIs" priority="10" dxfId="13" operator="equal" stopIfTrue="1">
      <formula>"a"</formula>
    </cfRule>
  </conditionalFormatting>
  <conditionalFormatting sqref="I11:I208 K11:K208 M11:M208">
    <cfRule type="cellIs" priority="11" dxfId="47" operator="equal" stopIfTrue="1">
      <formula>0</formula>
    </cfRule>
  </conditionalFormatting>
  <conditionalFormatting sqref="J11:J208 L11:L208 N11:N208">
    <cfRule type="cellIs" priority="12" dxfId="13" operator="equal" stopIfTrue="1">
      <formula>0</formula>
    </cfRule>
  </conditionalFormatting>
  <conditionalFormatting sqref="P10:S10 AX1:BA9 AX216:BA65536">
    <cfRule type="cellIs" priority="13" dxfId="6" operator="equal" stopIfTrue="1">
      <formula>0</formula>
    </cfRule>
    <cfRule type="expression" priority="14" dxfId="6" stopIfTrue="1">
      <formula>TRUNC(MOD(P1*100,1),3)=0</formula>
    </cfRule>
  </conditionalFormatting>
  <conditionalFormatting sqref="A11:A208">
    <cfRule type="cellIs" priority="15" dxfId="13" operator="equal" stopIfTrue="1">
      <formula>0</formula>
    </cfRule>
  </conditionalFormatting>
  <conditionalFormatting sqref="B1:B2 B9 P11:S11">
    <cfRule type="cellIs" priority="16" dxfId="6" operator="equal" stopIfTrue="1">
      <formula>0</formula>
    </cfRule>
  </conditionalFormatting>
  <conditionalFormatting sqref="P12:P208 AX13:AX215">
    <cfRule type="cellIs" priority="17" dxfId="38" operator="equal" stopIfTrue="1">
      <formula>0</formula>
    </cfRule>
    <cfRule type="expression" priority="18" dxfId="38" stopIfTrue="1">
      <formula>TRUNC(MOD(P12*100,1),3)=0</formula>
    </cfRule>
  </conditionalFormatting>
  <conditionalFormatting sqref="Q12:U208 AY13:BA215">
    <cfRule type="cellIs" priority="19" dxfId="38" operator="equal" stopIfTrue="1">
      <formula>0</formula>
    </cfRule>
    <cfRule type="expression" priority="20" dxfId="38" stopIfTrue="1">
      <formula>TRUNC(MOD(Q12*100,1),3)=0</formula>
    </cfRule>
  </conditionalFormatting>
  <conditionalFormatting sqref="B11:B208">
    <cfRule type="cellIs" priority="21" dxfId="37" operator="equal" stopIfTrue="1">
      <formula>0</formula>
    </cfRule>
    <cfRule type="expression" priority="22" dxfId="79" stopIfTrue="1">
      <formula>COUNTIF(INDIRECT("$B$11:$B$"&amp;SUM(Infos!$H$7:$H$13)+11),B11)&gt;1</formula>
    </cfRule>
  </conditionalFormatting>
  <printOptions/>
  <pageMargins left="0.39375" right="0.39375" top="0.39375" bottom="0.42569444444444443" header="0.5118055555555555" footer="0.5118055555555555"/>
  <pageSetup firstPageNumber="1" useFirstPageNumber="1" fitToHeight="10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15"/>
  <sheetViews>
    <sheetView tabSelected="1" zoomScalePageLayoutView="0" workbookViewId="0" topLeftCell="A4">
      <selection activeCell="A1" sqref="A1"/>
    </sheetView>
  </sheetViews>
  <sheetFormatPr defaultColWidth="11.57421875" defaultRowHeight="12.75" customHeight="1"/>
  <cols>
    <col min="1" max="1" width="7.57421875" style="0" customWidth="1"/>
    <col min="2" max="2" width="4.57421875" style="0" customWidth="1"/>
    <col min="3" max="3" width="33.28125" style="0" customWidth="1"/>
    <col min="4" max="4" width="3.57421875" style="0" customWidth="1"/>
    <col min="5" max="5" width="2.7109375" style="0" customWidth="1"/>
    <col min="6" max="6" width="5.140625" style="0" customWidth="1"/>
    <col min="7" max="7" width="4.421875" style="0" customWidth="1"/>
    <col min="8" max="8" width="7.421875" style="0" customWidth="1"/>
    <col min="9" max="9" width="5.57421875" style="0" customWidth="1"/>
    <col min="10" max="10" width="4.140625" style="0" customWidth="1"/>
    <col min="11" max="11" width="4.57421875" style="0" customWidth="1"/>
    <col min="12" max="12" width="4.140625" style="0" customWidth="1"/>
    <col min="13" max="13" width="4.57421875" style="0" customWidth="1"/>
    <col min="14" max="14" width="4.140625" style="0" customWidth="1"/>
    <col min="15" max="15" width="7.8515625" style="1" customWidth="1"/>
    <col min="16" max="21" width="6.8515625" style="1" customWidth="1"/>
  </cols>
  <sheetData>
    <row r="1" spans="1:21" ht="18" customHeight="1">
      <c r="A1" s="47"/>
      <c r="H1" s="41"/>
      <c r="I1" s="41"/>
      <c r="K1" s="41"/>
      <c r="M1" s="41"/>
      <c r="O1" s="9"/>
      <c r="P1" s="9"/>
      <c r="Q1" s="9"/>
      <c r="R1" s="9"/>
      <c r="S1" s="9"/>
      <c r="T1" s="9"/>
      <c r="U1" s="9"/>
    </row>
    <row r="2" spans="1:21" ht="18" customHeight="1">
      <c r="A2" s="47"/>
      <c r="H2" s="41"/>
      <c r="I2" s="41"/>
      <c r="K2" s="41"/>
      <c r="M2" s="41"/>
      <c r="O2" s="9"/>
      <c r="P2" s="9"/>
      <c r="Q2" s="9"/>
      <c r="R2" s="9"/>
      <c r="S2" s="9"/>
      <c r="T2" s="9"/>
      <c r="U2" s="9"/>
    </row>
    <row r="3" spans="2:21" ht="18" customHeight="1">
      <c r="B3" s="108" t="str">
        <f>Infos!C7</f>
        <v>Duplex Bruxelles - L'Oustal</v>
      </c>
      <c r="C3" s="108"/>
      <c r="D3" s="108"/>
      <c r="E3" s="108"/>
      <c r="F3" s="108"/>
      <c r="G3" s="108"/>
      <c r="H3" s="108"/>
      <c r="I3" s="108"/>
      <c r="J3" s="108"/>
      <c r="K3" s="41"/>
      <c r="M3" s="41"/>
      <c r="O3" s="9"/>
      <c r="P3" s="9"/>
      <c r="Q3" s="9"/>
      <c r="R3" s="9"/>
      <c r="S3" s="9"/>
      <c r="T3" s="9"/>
      <c r="U3" s="9"/>
    </row>
    <row r="4" spans="2:21" ht="7.5" customHeight="1">
      <c r="B4" s="10"/>
      <c r="C4" s="4"/>
      <c r="D4" s="5"/>
      <c r="E4" s="5"/>
      <c r="F4" s="5"/>
      <c r="G4" s="5"/>
      <c r="H4" s="6"/>
      <c r="I4" s="7"/>
      <c r="J4" s="8"/>
      <c r="K4" s="41"/>
      <c r="M4" s="41"/>
      <c r="O4" s="9"/>
      <c r="P4" s="9"/>
      <c r="Q4" s="9"/>
      <c r="R4" s="9"/>
      <c r="S4" s="9"/>
      <c r="T4" s="9"/>
      <c r="U4" s="9"/>
    </row>
    <row r="5" spans="2:21" ht="18" customHeight="1">
      <c r="B5" s="109" t="s">
        <v>518</v>
      </c>
      <c r="C5" s="109"/>
      <c r="D5" s="109"/>
      <c r="E5" s="109"/>
      <c r="F5" s="109"/>
      <c r="G5" s="109"/>
      <c r="H5" s="109"/>
      <c r="I5" s="109"/>
      <c r="J5" s="109"/>
      <c r="K5" s="41"/>
      <c r="M5" s="41"/>
      <c r="O5" s="9"/>
      <c r="P5" s="9"/>
      <c r="Q5" s="9"/>
      <c r="R5" s="9"/>
      <c r="S5" s="9"/>
      <c r="T5" s="9"/>
      <c r="U5" s="9"/>
    </row>
    <row r="6" spans="1:21" s="1" customFormat="1" ht="12.75">
      <c r="A6"/>
      <c r="B6" s="110" t="str">
        <f>Cumul!B6</f>
        <v>0 joueurs</v>
      </c>
      <c r="C6" s="110"/>
      <c r="D6" s="110"/>
      <c r="E6" s="110"/>
      <c r="F6" s="110"/>
      <c r="G6" s="110"/>
      <c r="H6" s="110"/>
      <c r="I6" s="110"/>
      <c r="J6" s="110"/>
      <c r="K6" s="48"/>
      <c r="M6" s="48"/>
      <c r="O6" s="9"/>
      <c r="P6" s="9"/>
      <c r="Q6" s="9"/>
      <c r="R6" s="9"/>
      <c r="S6" s="9"/>
      <c r="T6" s="9"/>
      <c r="U6" s="9"/>
    </row>
    <row r="7" spans="1:21" s="1" customFormat="1" ht="12.75">
      <c r="A7"/>
      <c r="B7" s="110" t="str">
        <f>Cumul!B7</f>
        <v>S1 : 0 (0)   |   S2 : 0 (0)   |   S3 : 0 (0)   |   S4 : 0 (0)   |   S5 : 0 (0)   |   S6/7 : 0 (0)</v>
      </c>
      <c r="C7" s="110"/>
      <c r="D7" s="110"/>
      <c r="E7" s="110"/>
      <c r="F7" s="110"/>
      <c r="G7" s="110"/>
      <c r="H7" s="110"/>
      <c r="I7" s="110"/>
      <c r="J7" s="110"/>
      <c r="K7" s="48"/>
      <c r="M7" s="48"/>
      <c r="O7" s="9"/>
      <c r="P7" s="9"/>
      <c r="Q7" s="9"/>
      <c r="R7" s="9"/>
      <c r="S7" s="9"/>
      <c r="T7" s="9"/>
      <c r="U7" s="9"/>
    </row>
    <row r="8" spans="1:21" s="1" customFormat="1" ht="12.75">
      <c r="A8"/>
      <c r="B8" s="110" t="str">
        <f>Cumul!B8</f>
        <v>S : 0   |   V : 0   |   D : 0   |   E: 0   |   J : 0   |   C : -1   |   B : 0   |   P : 0   |   M : 0</v>
      </c>
      <c r="C8" s="110"/>
      <c r="D8" s="110"/>
      <c r="E8" s="110"/>
      <c r="F8" s="110"/>
      <c r="G8" s="110"/>
      <c r="H8" s="110"/>
      <c r="I8" s="110"/>
      <c r="J8" s="110"/>
      <c r="K8" s="48"/>
      <c r="M8" s="48"/>
      <c r="O8" s="9"/>
      <c r="P8" s="9"/>
      <c r="Q8" s="9"/>
      <c r="R8" s="9"/>
      <c r="S8" s="9"/>
      <c r="T8" s="9"/>
      <c r="U8" s="9"/>
    </row>
    <row r="9" spans="1:21" ht="10.5" customHeight="1">
      <c r="A9" s="47"/>
      <c r="H9" s="41"/>
      <c r="I9" s="41"/>
      <c r="K9" s="41"/>
      <c r="M9" s="41"/>
      <c r="O9" s="9"/>
      <c r="P9" s="9"/>
      <c r="Q9" s="9"/>
      <c r="R9" s="9"/>
      <c r="S9" s="9"/>
      <c r="T9" s="9"/>
      <c r="U9" s="9"/>
    </row>
    <row r="10" spans="1:21" ht="17.25" customHeight="1">
      <c r="A10" s="12" t="s">
        <v>1</v>
      </c>
      <c r="B10" s="13" t="s">
        <v>2</v>
      </c>
      <c r="C10" s="14" t="s">
        <v>3</v>
      </c>
      <c r="D10" s="15" t="s">
        <v>4</v>
      </c>
      <c r="E10" s="16" t="s">
        <v>5</v>
      </c>
      <c r="F10" s="17" t="s">
        <v>6</v>
      </c>
      <c r="G10" s="18" t="s">
        <v>7</v>
      </c>
      <c r="H10" s="19" t="s">
        <v>8</v>
      </c>
      <c r="I10" s="20" t="s">
        <v>9</v>
      </c>
      <c r="J10" s="21" t="s">
        <v>10</v>
      </c>
      <c r="K10" s="20" t="s">
        <v>11</v>
      </c>
      <c r="L10" s="21" t="s">
        <v>12</v>
      </c>
      <c r="M10" s="20" t="s">
        <v>13</v>
      </c>
      <c r="N10" s="21" t="s">
        <v>14</v>
      </c>
      <c r="O10" s="22" t="s">
        <v>15</v>
      </c>
      <c r="P10" s="23" t="s">
        <v>16</v>
      </c>
      <c r="Q10" s="23" t="s">
        <v>17</v>
      </c>
      <c r="R10" s="23" t="s">
        <v>18</v>
      </c>
      <c r="S10" s="23" t="s">
        <v>19</v>
      </c>
      <c r="T10" s="24" t="s">
        <v>20</v>
      </c>
      <c r="U10" s="24" t="s">
        <v>21</v>
      </c>
    </row>
    <row r="11" spans="1:21" ht="17.25" customHeight="1">
      <c r="A11" s="28"/>
      <c r="B11" s="29"/>
      <c r="C11" s="30"/>
      <c r="D11" s="31"/>
      <c r="E11" s="32"/>
      <c r="F11" s="33"/>
      <c r="G11" s="34"/>
      <c r="H11" s="35">
        <v>2990</v>
      </c>
      <c r="I11" s="36">
        <v>1074</v>
      </c>
      <c r="J11" s="37"/>
      <c r="K11" s="36">
        <v>930</v>
      </c>
      <c r="L11" s="37"/>
      <c r="M11" s="36">
        <v>986</v>
      </c>
      <c r="N11" s="37"/>
      <c r="O11" s="38"/>
      <c r="P11" s="39"/>
      <c r="Q11" s="39"/>
      <c r="R11" s="39"/>
      <c r="S11" s="39"/>
      <c r="T11"/>
      <c r="U11"/>
    </row>
    <row r="12" spans="1:21" ht="12.75">
      <c r="A12" s="28" t="s">
        <v>448</v>
      </c>
      <c r="B12" s="29">
        <v>165</v>
      </c>
      <c r="C12" s="30" t="s">
        <v>449</v>
      </c>
      <c r="D12" s="31" t="s">
        <v>407</v>
      </c>
      <c r="E12" s="32" t="s">
        <v>4</v>
      </c>
      <c r="F12" s="33" t="s">
        <v>420</v>
      </c>
      <c r="G12" s="34" t="s">
        <v>26</v>
      </c>
      <c r="H12" s="35">
        <v>2172</v>
      </c>
      <c r="I12" s="36">
        <v>823</v>
      </c>
      <c r="J12" s="37">
        <v>153</v>
      </c>
      <c r="K12" s="36">
        <v>650</v>
      </c>
      <c r="L12" s="37">
        <v>140</v>
      </c>
      <c r="M12" s="36">
        <v>699</v>
      </c>
      <c r="N12" s="37">
        <v>179</v>
      </c>
      <c r="O12" s="38">
        <f aca="true" t="shared" si="0" ref="O12:O43">ROUND(H12/$H$11,4)</f>
        <v>0.7264</v>
      </c>
      <c r="P12" s="39">
        <f aca="true" t="shared" si="1" ref="P12:P43">ROUND(calculPP1,4)</f>
        <v>0</v>
      </c>
      <c r="Q12" s="39">
        <f aca="true" t="shared" si="2" ref="Q12:Q43">ROUND(calculPP2,4)</f>
        <v>0</v>
      </c>
      <c r="R12" s="39">
        <f aca="true" t="shared" si="3" ref="R12:R43">ROUND(calculPP3,4)</f>
        <v>0</v>
      </c>
      <c r="S12" s="39">
        <f aca="true" t="shared" si="4" ref="S12:S43">ROUND(calculPP4,4)</f>
        <v>0</v>
      </c>
      <c r="T12" s="39">
        <f aca="true" t="shared" si="5" ref="T12:T43">ROUND(calculPP5,4)</f>
        <v>0</v>
      </c>
      <c r="U12" s="39">
        <f aca="true" t="shared" si="6" ref="U12:U43">ROUND(calculPP67,4)</f>
        <v>0</v>
      </c>
    </row>
    <row r="13" spans="1:21" ht="12.75" customHeight="1">
      <c r="A13" s="28" t="s">
        <v>485</v>
      </c>
      <c r="B13" s="29">
        <v>182</v>
      </c>
      <c r="C13" s="30" t="s">
        <v>486</v>
      </c>
      <c r="D13" s="31" t="s">
        <v>135</v>
      </c>
      <c r="E13" s="32" t="s">
        <v>49</v>
      </c>
      <c r="F13" s="33" t="s">
        <v>339</v>
      </c>
      <c r="G13" s="34" t="s">
        <v>31</v>
      </c>
      <c r="H13" s="35">
        <v>2049</v>
      </c>
      <c r="I13" s="36">
        <v>830</v>
      </c>
      <c r="J13" s="37">
        <v>142</v>
      </c>
      <c r="K13" s="36">
        <v>557</v>
      </c>
      <c r="L13" s="37">
        <v>186</v>
      </c>
      <c r="M13" s="36">
        <v>662</v>
      </c>
      <c r="N13" s="37">
        <v>184</v>
      </c>
      <c r="O13" s="38">
        <f t="shared" si="0"/>
        <v>0.6853</v>
      </c>
      <c r="P13" s="39">
        <f t="shared" si="1"/>
        <v>0</v>
      </c>
      <c r="Q13" s="39">
        <f t="shared" si="2"/>
        <v>0</v>
      </c>
      <c r="R13" s="39">
        <f t="shared" si="3"/>
        <v>0</v>
      </c>
      <c r="S13" s="39">
        <f t="shared" si="4"/>
        <v>0</v>
      </c>
      <c r="T13" s="39">
        <f t="shared" si="5"/>
        <v>0</v>
      </c>
      <c r="U13" s="39">
        <f t="shared" si="6"/>
        <v>0</v>
      </c>
    </row>
    <row r="14" spans="1:21" ht="12.75" customHeight="1">
      <c r="A14" s="28" t="s">
        <v>514</v>
      </c>
      <c r="B14" s="29">
        <v>196</v>
      </c>
      <c r="C14" s="30" t="s">
        <v>515</v>
      </c>
      <c r="D14" s="31" t="s">
        <v>407</v>
      </c>
      <c r="E14" s="32" t="s">
        <v>41</v>
      </c>
      <c r="F14" s="33" t="s">
        <v>156</v>
      </c>
      <c r="G14" s="34" t="s">
        <v>26</v>
      </c>
      <c r="H14" s="35">
        <v>1592</v>
      </c>
      <c r="I14" s="36">
        <v>367</v>
      </c>
      <c r="J14" s="37">
        <v>197</v>
      </c>
      <c r="K14" s="36">
        <v>602</v>
      </c>
      <c r="L14" s="37">
        <v>172</v>
      </c>
      <c r="M14" s="36">
        <v>623</v>
      </c>
      <c r="N14" s="37">
        <v>192</v>
      </c>
      <c r="O14" s="38">
        <f t="shared" si="0"/>
        <v>0.5324</v>
      </c>
      <c r="P14" s="39">
        <f t="shared" si="1"/>
        <v>0</v>
      </c>
      <c r="Q14" s="39">
        <f t="shared" si="2"/>
        <v>0</v>
      </c>
      <c r="R14" s="39">
        <f t="shared" si="3"/>
        <v>0</v>
      </c>
      <c r="S14" s="39">
        <f t="shared" si="4"/>
        <v>0</v>
      </c>
      <c r="T14" s="39">
        <f t="shared" si="5"/>
        <v>0</v>
      </c>
      <c r="U14" s="39">
        <f t="shared" si="6"/>
        <v>0</v>
      </c>
    </row>
    <row r="15" spans="1:21" ht="12.75" customHeight="1">
      <c r="A15" s="28" t="s">
        <v>299</v>
      </c>
      <c r="B15" s="29">
        <v>103</v>
      </c>
      <c r="C15" s="30" t="s">
        <v>300</v>
      </c>
      <c r="D15" s="31" t="s">
        <v>107</v>
      </c>
      <c r="E15" s="32" t="s">
        <v>41</v>
      </c>
      <c r="F15" s="33" t="s">
        <v>200</v>
      </c>
      <c r="G15" s="34" t="s">
        <v>126</v>
      </c>
      <c r="H15" s="35">
        <v>2407</v>
      </c>
      <c r="I15" s="36">
        <v>840</v>
      </c>
      <c r="J15" s="37">
        <v>137</v>
      </c>
      <c r="K15" s="36">
        <v>744</v>
      </c>
      <c r="L15" s="37">
        <v>79</v>
      </c>
      <c r="M15" s="36">
        <v>823</v>
      </c>
      <c r="N15" s="37">
        <v>93</v>
      </c>
      <c r="O15" s="38">
        <f t="shared" si="0"/>
        <v>0.805</v>
      </c>
      <c r="P15" s="39">
        <f t="shared" si="1"/>
        <v>0</v>
      </c>
      <c r="Q15" s="39">
        <f t="shared" si="2"/>
        <v>0</v>
      </c>
      <c r="R15" s="39">
        <f t="shared" si="3"/>
        <v>0</v>
      </c>
      <c r="S15" s="39">
        <f t="shared" si="4"/>
        <v>0</v>
      </c>
      <c r="T15" s="39">
        <f t="shared" si="5"/>
        <v>0</v>
      </c>
      <c r="U15" s="39">
        <f t="shared" si="6"/>
        <v>0</v>
      </c>
    </row>
    <row r="16" spans="1:21" ht="12.75" customHeight="1">
      <c r="A16" s="28" t="s">
        <v>226</v>
      </c>
      <c r="B16" s="29">
        <v>75</v>
      </c>
      <c r="C16" s="30" t="s">
        <v>227</v>
      </c>
      <c r="D16" s="31" t="s">
        <v>228</v>
      </c>
      <c r="E16" s="32" t="s">
        <v>41</v>
      </c>
      <c r="F16" s="33" t="s">
        <v>229</v>
      </c>
      <c r="G16" s="34" t="s">
        <v>31</v>
      </c>
      <c r="H16" s="35">
        <v>2475</v>
      </c>
      <c r="I16" s="36">
        <v>976</v>
      </c>
      <c r="J16" s="37">
        <v>35</v>
      </c>
      <c r="K16" s="36">
        <v>630</v>
      </c>
      <c r="L16" s="37">
        <v>154</v>
      </c>
      <c r="M16" s="36">
        <v>869</v>
      </c>
      <c r="N16" s="37">
        <v>50</v>
      </c>
      <c r="O16" s="38">
        <f t="shared" si="0"/>
        <v>0.8278</v>
      </c>
      <c r="P16" s="39">
        <f t="shared" si="1"/>
        <v>0</v>
      </c>
      <c r="Q16" s="39">
        <f t="shared" si="2"/>
        <v>0</v>
      </c>
      <c r="R16" s="39">
        <f t="shared" si="3"/>
        <v>0</v>
      </c>
      <c r="S16" s="39">
        <f t="shared" si="4"/>
        <v>0</v>
      </c>
      <c r="T16" s="39">
        <f t="shared" si="5"/>
        <v>0</v>
      </c>
      <c r="U16" s="39">
        <f t="shared" si="6"/>
        <v>0</v>
      </c>
    </row>
    <row r="17" spans="1:21" ht="12.75" customHeight="1">
      <c r="A17" s="28" t="s">
        <v>211</v>
      </c>
      <c r="B17" s="29">
        <v>68</v>
      </c>
      <c r="C17" s="30" t="s">
        <v>212</v>
      </c>
      <c r="D17" s="31" t="s">
        <v>76</v>
      </c>
      <c r="E17" s="32" t="s">
        <v>49</v>
      </c>
      <c r="F17" s="33" t="s">
        <v>190</v>
      </c>
      <c r="G17" s="34" t="s">
        <v>31</v>
      </c>
      <c r="H17" s="35">
        <v>2495</v>
      </c>
      <c r="I17" s="36">
        <v>906</v>
      </c>
      <c r="J17" s="37">
        <v>77</v>
      </c>
      <c r="K17" s="36">
        <v>699</v>
      </c>
      <c r="L17" s="37">
        <v>110</v>
      </c>
      <c r="M17" s="36">
        <v>890</v>
      </c>
      <c r="N17" s="37">
        <v>32</v>
      </c>
      <c r="O17" s="38">
        <f t="shared" si="0"/>
        <v>0.8344</v>
      </c>
      <c r="P17" s="39">
        <f t="shared" si="1"/>
        <v>0</v>
      </c>
      <c r="Q17" s="39">
        <f t="shared" si="2"/>
        <v>0</v>
      </c>
      <c r="R17" s="39">
        <f t="shared" si="3"/>
        <v>0</v>
      </c>
      <c r="S17" s="39">
        <f t="shared" si="4"/>
        <v>0</v>
      </c>
      <c r="T17" s="39">
        <f t="shared" si="5"/>
        <v>0</v>
      </c>
      <c r="U17" s="39">
        <f t="shared" si="6"/>
        <v>0</v>
      </c>
    </row>
    <row r="18" spans="1:21" ht="12.75" customHeight="1">
      <c r="A18" s="28" t="s">
        <v>116</v>
      </c>
      <c r="B18" s="29">
        <v>32</v>
      </c>
      <c r="C18" s="30" t="s">
        <v>117</v>
      </c>
      <c r="D18" s="31" t="s">
        <v>45</v>
      </c>
      <c r="E18" s="32" t="s">
        <v>41</v>
      </c>
      <c r="F18" s="33" t="s">
        <v>118</v>
      </c>
      <c r="G18" s="34" t="s">
        <v>26</v>
      </c>
      <c r="H18" s="35">
        <v>2659</v>
      </c>
      <c r="I18" s="36">
        <v>1011</v>
      </c>
      <c r="J18" s="37">
        <v>15</v>
      </c>
      <c r="K18" s="36">
        <v>750</v>
      </c>
      <c r="L18" s="37">
        <v>73</v>
      </c>
      <c r="M18" s="36">
        <v>898</v>
      </c>
      <c r="N18" s="37">
        <v>25</v>
      </c>
      <c r="O18" s="38">
        <f t="shared" si="0"/>
        <v>0.8893</v>
      </c>
      <c r="P18" s="39">
        <f t="shared" si="1"/>
        <v>0</v>
      </c>
      <c r="Q18" s="39">
        <f t="shared" si="2"/>
        <v>0</v>
      </c>
      <c r="R18" s="39">
        <f t="shared" si="3"/>
        <v>0</v>
      </c>
      <c r="S18" s="39">
        <f t="shared" si="4"/>
        <v>0</v>
      </c>
      <c r="T18" s="39">
        <f t="shared" si="5"/>
        <v>0</v>
      </c>
      <c r="U18" s="39">
        <f t="shared" si="6"/>
        <v>0</v>
      </c>
    </row>
    <row r="19" spans="1:21" ht="12.75" customHeight="1">
      <c r="A19" s="28" t="s">
        <v>196</v>
      </c>
      <c r="B19" s="29">
        <v>62</v>
      </c>
      <c r="C19" s="30" t="s">
        <v>197</v>
      </c>
      <c r="D19" s="31" t="s">
        <v>107</v>
      </c>
      <c r="E19" s="32" t="s">
        <v>49</v>
      </c>
      <c r="F19" s="33" t="s">
        <v>118</v>
      </c>
      <c r="G19" s="34" t="s">
        <v>26</v>
      </c>
      <c r="H19" s="35">
        <v>2517</v>
      </c>
      <c r="I19" s="36">
        <v>962</v>
      </c>
      <c r="J19" s="37">
        <v>45</v>
      </c>
      <c r="K19" s="36">
        <v>757</v>
      </c>
      <c r="L19" s="37">
        <v>68</v>
      </c>
      <c r="M19" s="36">
        <v>798</v>
      </c>
      <c r="N19" s="37">
        <v>121</v>
      </c>
      <c r="O19" s="38">
        <f t="shared" si="0"/>
        <v>0.8418</v>
      </c>
      <c r="P19" s="39">
        <f t="shared" si="1"/>
        <v>0</v>
      </c>
      <c r="Q19" s="39">
        <f t="shared" si="2"/>
        <v>0</v>
      </c>
      <c r="R19" s="39">
        <f t="shared" si="3"/>
        <v>0</v>
      </c>
      <c r="S19" s="39">
        <f t="shared" si="4"/>
        <v>0</v>
      </c>
      <c r="T19" s="39">
        <f t="shared" si="5"/>
        <v>0</v>
      </c>
      <c r="U19" s="39">
        <f t="shared" si="6"/>
        <v>0</v>
      </c>
    </row>
    <row r="20" spans="1:21" ht="12.75" customHeight="1">
      <c r="A20" s="28" t="s">
        <v>446</v>
      </c>
      <c r="B20" s="29">
        <v>164</v>
      </c>
      <c r="C20" s="30" t="s">
        <v>447</v>
      </c>
      <c r="D20" s="31" t="s">
        <v>311</v>
      </c>
      <c r="E20" s="32" t="s">
        <v>49</v>
      </c>
      <c r="F20" s="33" t="s">
        <v>370</v>
      </c>
      <c r="G20" s="34" t="s">
        <v>31</v>
      </c>
      <c r="H20" s="35">
        <v>2174</v>
      </c>
      <c r="I20" s="36">
        <v>853</v>
      </c>
      <c r="J20" s="37">
        <v>126</v>
      </c>
      <c r="K20" s="36">
        <v>604</v>
      </c>
      <c r="L20" s="37">
        <v>170</v>
      </c>
      <c r="M20" s="36">
        <v>717</v>
      </c>
      <c r="N20" s="37">
        <v>169</v>
      </c>
      <c r="O20" s="38">
        <f t="shared" si="0"/>
        <v>0.7271</v>
      </c>
      <c r="P20" s="39">
        <f t="shared" si="1"/>
        <v>0</v>
      </c>
      <c r="Q20" s="39">
        <f t="shared" si="2"/>
        <v>0</v>
      </c>
      <c r="R20" s="39">
        <f t="shared" si="3"/>
        <v>0</v>
      </c>
      <c r="S20" s="39">
        <f t="shared" si="4"/>
        <v>0</v>
      </c>
      <c r="T20" s="39">
        <f t="shared" si="5"/>
        <v>0</v>
      </c>
      <c r="U20" s="39">
        <f t="shared" si="6"/>
        <v>0</v>
      </c>
    </row>
    <row r="21" spans="1:21" ht="12.75" customHeight="1">
      <c r="A21" s="28" t="s">
        <v>105</v>
      </c>
      <c r="B21" s="29">
        <v>29</v>
      </c>
      <c r="C21" s="30" t="s">
        <v>106</v>
      </c>
      <c r="D21" s="31" t="s">
        <v>107</v>
      </c>
      <c r="E21" s="32" t="s">
        <v>4</v>
      </c>
      <c r="F21" s="33" t="s">
        <v>108</v>
      </c>
      <c r="G21" s="34" t="s">
        <v>26</v>
      </c>
      <c r="H21" s="35">
        <v>2677</v>
      </c>
      <c r="I21" s="36">
        <v>978</v>
      </c>
      <c r="J21" s="37">
        <v>33</v>
      </c>
      <c r="K21" s="36">
        <v>829</v>
      </c>
      <c r="L21" s="37">
        <v>30</v>
      </c>
      <c r="M21" s="36">
        <v>870</v>
      </c>
      <c r="N21" s="37">
        <v>49</v>
      </c>
      <c r="O21" s="38">
        <f t="shared" si="0"/>
        <v>0.8953</v>
      </c>
      <c r="P21" s="39">
        <f t="shared" si="1"/>
        <v>0</v>
      </c>
      <c r="Q21" s="39">
        <f t="shared" si="2"/>
        <v>0</v>
      </c>
      <c r="R21" s="39">
        <f t="shared" si="3"/>
        <v>0</v>
      </c>
      <c r="S21" s="39">
        <f t="shared" si="4"/>
        <v>0</v>
      </c>
      <c r="T21" s="39">
        <f t="shared" si="5"/>
        <v>0</v>
      </c>
      <c r="U21" s="39">
        <f t="shared" si="6"/>
        <v>0</v>
      </c>
    </row>
    <row r="22" spans="1:21" ht="12.75" customHeight="1">
      <c r="A22" s="28" t="s">
        <v>78</v>
      </c>
      <c r="B22" s="29">
        <v>18</v>
      </c>
      <c r="C22" s="30" t="s">
        <v>79</v>
      </c>
      <c r="D22" s="31" t="s">
        <v>55</v>
      </c>
      <c r="E22" s="32" t="s">
        <v>4</v>
      </c>
      <c r="F22" s="33" t="s">
        <v>80</v>
      </c>
      <c r="G22" s="34" t="s">
        <v>31</v>
      </c>
      <c r="H22" s="35">
        <v>2768</v>
      </c>
      <c r="I22" s="36">
        <v>1007</v>
      </c>
      <c r="J22" s="37">
        <v>18</v>
      </c>
      <c r="K22" s="36">
        <v>852</v>
      </c>
      <c r="L22" s="37">
        <v>23</v>
      </c>
      <c r="M22" s="36">
        <v>909</v>
      </c>
      <c r="N22" s="37">
        <v>23</v>
      </c>
      <c r="O22" s="38">
        <f t="shared" si="0"/>
        <v>0.9258</v>
      </c>
      <c r="P22" s="39">
        <f t="shared" si="1"/>
        <v>0</v>
      </c>
      <c r="Q22" s="39">
        <f t="shared" si="2"/>
        <v>0</v>
      </c>
      <c r="R22" s="39">
        <f t="shared" si="3"/>
        <v>0</v>
      </c>
      <c r="S22" s="39">
        <f t="shared" si="4"/>
        <v>0</v>
      </c>
      <c r="T22" s="39">
        <f t="shared" si="5"/>
        <v>0</v>
      </c>
      <c r="U22" s="39">
        <f t="shared" si="6"/>
        <v>0</v>
      </c>
    </row>
    <row r="23" spans="1:21" ht="12.75" customHeight="1">
      <c r="A23" s="28" t="s">
        <v>266</v>
      </c>
      <c r="B23" s="29">
        <v>90</v>
      </c>
      <c r="C23" s="30" t="s">
        <v>267</v>
      </c>
      <c r="D23" s="31" t="s">
        <v>228</v>
      </c>
      <c r="E23" s="32" t="s">
        <v>41</v>
      </c>
      <c r="F23" s="33" t="s">
        <v>248</v>
      </c>
      <c r="G23" s="34" t="s">
        <v>26</v>
      </c>
      <c r="H23" s="35">
        <v>2449</v>
      </c>
      <c r="I23" s="36">
        <v>982</v>
      </c>
      <c r="J23" s="37">
        <v>28</v>
      </c>
      <c r="K23" s="36">
        <v>690</v>
      </c>
      <c r="L23" s="37">
        <v>115</v>
      </c>
      <c r="M23" s="36">
        <v>777</v>
      </c>
      <c r="N23" s="37">
        <v>131</v>
      </c>
      <c r="O23" s="38">
        <f t="shared" si="0"/>
        <v>0.8191</v>
      </c>
      <c r="P23" s="39">
        <f t="shared" si="1"/>
        <v>0</v>
      </c>
      <c r="Q23" s="39">
        <f t="shared" si="2"/>
        <v>0</v>
      </c>
      <c r="R23" s="39">
        <f t="shared" si="3"/>
        <v>0</v>
      </c>
      <c r="S23" s="39">
        <f t="shared" si="4"/>
        <v>0</v>
      </c>
      <c r="T23" s="39">
        <f t="shared" si="5"/>
        <v>0</v>
      </c>
      <c r="U23" s="39">
        <f t="shared" si="6"/>
        <v>0</v>
      </c>
    </row>
    <row r="24" spans="1:21" ht="12.75" customHeight="1">
      <c r="A24" s="28" t="s">
        <v>365</v>
      </c>
      <c r="B24" s="29">
        <v>131</v>
      </c>
      <c r="C24" s="30" t="s">
        <v>366</v>
      </c>
      <c r="D24" s="31" t="s">
        <v>228</v>
      </c>
      <c r="E24" s="32" t="s">
        <v>41</v>
      </c>
      <c r="F24" s="33" t="s">
        <v>367</v>
      </c>
      <c r="G24" s="34" t="s">
        <v>31</v>
      </c>
      <c r="H24" s="35">
        <v>2324</v>
      </c>
      <c r="I24" s="36">
        <v>870</v>
      </c>
      <c r="J24" s="37">
        <v>116</v>
      </c>
      <c r="K24" s="36">
        <v>650</v>
      </c>
      <c r="L24" s="37">
        <v>140</v>
      </c>
      <c r="M24" s="36">
        <v>804</v>
      </c>
      <c r="N24" s="37">
        <v>118</v>
      </c>
      <c r="O24" s="38">
        <f t="shared" si="0"/>
        <v>0.7773</v>
      </c>
      <c r="P24" s="39">
        <f t="shared" si="1"/>
        <v>0</v>
      </c>
      <c r="Q24" s="39">
        <f t="shared" si="2"/>
        <v>0</v>
      </c>
      <c r="R24" s="39">
        <f t="shared" si="3"/>
        <v>0</v>
      </c>
      <c r="S24" s="39">
        <f t="shared" si="4"/>
        <v>0</v>
      </c>
      <c r="T24" s="39">
        <f t="shared" si="5"/>
        <v>0</v>
      </c>
      <c r="U24" s="39">
        <f t="shared" si="6"/>
        <v>0</v>
      </c>
    </row>
    <row r="25" spans="1:21" ht="12.75" customHeight="1">
      <c r="A25" s="28" t="s">
        <v>363</v>
      </c>
      <c r="B25" s="29">
        <v>130</v>
      </c>
      <c r="C25" s="30" t="s">
        <v>364</v>
      </c>
      <c r="D25" s="31" t="s">
        <v>228</v>
      </c>
      <c r="E25" s="32" t="s">
        <v>49</v>
      </c>
      <c r="F25" s="33" t="s">
        <v>248</v>
      </c>
      <c r="G25" s="34" t="s">
        <v>26</v>
      </c>
      <c r="H25" s="35">
        <v>2332</v>
      </c>
      <c r="I25" s="36">
        <v>826</v>
      </c>
      <c r="J25" s="37">
        <v>147</v>
      </c>
      <c r="K25" s="36">
        <v>653</v>
      </c>
      <c r="L25" s="37">
        <v>139</v>
      </c>
      <c r="M25" s="36">
        <v>853</v>
      </c>
      <c r="N25" s="37">
        <v>63</v>
      </c>
      <c r="O25" s="38">
        <f t="shared" si="0"/>
        <v>0.7799</v>
      </c>
      <c r="P25" s="39">
        <f t="shared" si="1"/>
        <v>0</v>
      </c>
      <c r="Q25" s="39">
        <f t="shared" si="2"/>
        <v>0</v>
      </c>
      <c r="R25" s="39">
        <f t="shared" si="3"/>
        <v>0</v>
      </c>
      <c r="S25" s="39">
        <f t="shared" si="4"/>
        <v>0</v>
      </c>
      <c r="T25" s="39">
        <f t="shared" si="5"/>
        <v>0</v>
      </c>
      <c r="U25" s="39">
        <f t="shared" si="6"/>
        <v>0</v>
      </c>
    </row>
    <row r="26" spans="1:21" ht="12.75" customHeight="1">
      <c r="A26" s="28" t="s">
        <v>324</v>
      </c>
      <c r="B26" s="29">
        <v>114</v>
      </c>
      <c r="C26" s="30" t="s">
        <v>325</v>
      </c>
      <c r="D26" s="31" t="s">
        <v>290</v>
      </c>
      <c r="E26" s="32" t="s">
        <v>4</v>
      </c>
      <c r="F26" s="33" t="s">
        <v>118</v>
      </c>
      <c r="G26" s="34" t="s">
        <v>26</v>
      </c>
      <c r="H26" s="35">
        <v>2376</v>
      </c>
      <c r="I26" s="36">
        <v>870</v>
      </c>
      <c r="J26" s="37">
        <v>116</v>
      </c>
      <c r="K26" s="36">
        <v>696</v>
      </c>
      <c r="L26" s="37">
        <v>113</v>
      </c>
      <c r="M26" s="36">
        <v>810</v>
      </c>
      <c r="N26" s="37">
        <v>109</v>
      </c>
      <c r="O26" s="38">
        <f t="shared" si="0"/>
        <v>0.7946</v>
      </c>
      <c r="P26" s="39">
        <f t="shared" si="1"/>
        <v>0</v>
      </c>
      <c r="Q26" s="39">
        <f t="shared" si="2"/>
        <v>0</v>
      </c>
      <c r="R26" s="39">
        <f t="shared" si="3"/>
        <v>0</v>
      </c>
      <c r="S26" s="39">
        <f t="shared" si="4"/>
        <v>0</v>
      </c>
      <c r="T26" s="39">
        <f t="shared" si="5"/>
        <v>0</v>
      </c>
      <c r="U26" s="39">
        <f t="shared" si="6"/>
        <v>0</v>
      </c>
    </row>
    <row r="27" spans="1:21" ht="12.75" customHeight="1">
      <c r="A27" s="28" t="s">
        <v>456</v>
      </c>
      <c r="B27" s="29">
        <v>169</v>
      </c>
      <c r="C27" s="30" t="s">
        <v>457</v>
      </c>
      <c r="D27" s="31" t="s">
        <v>290</v>
      </c>
      <c r="E27" s="32" t="s">
        <v>41</v>
      </c>
      <c r="F27" s="33" t="s">
        <v>273</v>
      </c>
      <c r="G27" s="34" t="s">
        <v>31</v>
      </c>
      <c r="H27" s="35">
        <v>2143</v>
      </c>
      <c r="I27" s="36">
        <v>808</v>
      </c>
      <c r="J27" s="37">
        <v>162</v>
      </c>
      <c r="K27" s="36">
        <v>592</v>
      </c>
      <c r="L27" s="37">
        <v>176</v>
      </c>
      <c r="M27" s="36">
        <v>743</v>
      </c>
      <c r="N27" s="37">
        <v>155</v>
      </c>
      <c r="O27" s="38">
        <f t="shared" si="0"/>
        <v>0.7167</v>
      </c>
      <c r="P27" s="39">
        <f t="shared" si="1"/>
        <v>0</v>
      </c>
      <c r="Q27" s="39">
        <f t="shared" si="2"/>
        <v>0</v>
      </c>
      <c r="R27" s="39">
        <f t="shared" si="3"/>
        <v>0</v>
      </c>
      <c r="S27" s="39">
        <f t="shared" si="4"/>
        <v>0</v>
      </c>
      <c r="T27" s="39">
        <f t="shared" si="5"/>
        <v>0</v>
      </c>
      <c r="U27" s="39">
        <f t="shared" si="6"/>
        <v>0</v>
      </c>
    </row>
    <row r="28" spans="1:21" ht="12.75" customHeight="1">
      <c r="A28" s="28" t="s">
        <v>47</v>
      </c>
      <c r="B28" s="29">
        <v>7</v>
      </c>
      <c r="C28" s="30" t="s">
        <v>48</v>
      </c>
      <c r="D28" s="31" t="s">
        <v>29</v>
      </c>
      <c r="E28" s="32" t="s">
        <v>49</v>
      </c>
      <c r="F28" s="33" t="s">
        <v>50</v>
      </c>
      <c r="G28" s="34" t="s">
        <v>31</v>
      </c>
      <c r="H28" s="35">
        <v>2830</v>
      </c>
      <c r="I28" s="36">
        <v>1061</v>
      </c>
      <c r="J28" s="37">
        <v>3</v>
      </c>
      <c r="K28" s="36">
        <v>878</v>
      </c>
      <c r="L28" s="37">
        <v>17</v>
      </c>
      <c r="M28" s="36">
        <v>891</v>
      </c>
      <c r="N28" s="37">
        <v>31</v>
      </c>
      <c r="O28" s="38">
        <f t="shared" si="0"/>
        <v>0.9465</v>
      </c>
      <c r="P28" s="39">
        <f t="shared" si="1"/>
        <v>0</v>
      </c>
      <c r="Q28" s="39">
        <f t="shared" si="2"/>
        <v>0</v>
      </c>
      <c r="R28" s="39">
        <f t="shared" si="3"/>
        <v>0</v>
      </c>
      <c r="S28" s="39">
        <f t="shared" si="4"/>
        <v>0</v>
      </c>
      <c r="T28" s="39">
        <f t="shared" si="5"/>
        <v>0</v>
      </c>
      <c r="U28" s="39">
        <f t="shared" si="6"/>
        <v>0</v>
      </c>
    </row>
    <row r="29" spans="1:21" ht="12.75" customHeight="1">
      <c r="A29" s="28" t="s">
        <v>423</v>
      </c>
      <c r="B29" s="29">
        <v>153</v>
      </c>
      <c r="C29" s="30" t="s">
        <v>424</v>
      </c>
      <c r="D29" s="31" t="s">
        <v>135</v>
      </c>
      <c r="E29" s="32" t="s">
        <v>49</v>
      </c>
      <c r="F29" s="33" t="s">
        <v>50</v>
      </c>
      <c r="G29" s="34" t="s">
        <v>31</v>
      </c>
      <c r="H29" s="35">
        <v>2228</v>
      </c>
      <c r="I29" s="36">
        <v>780</v>
      </c>
      <c r="J29" s="37">
        <v>175</v>
      </c>
      <c r="K29" s="36">
        <v>663</v>
      </c>
      <c r="L29" s="37">
        <v>136</v>
      </c>
      <c r="M29" s="36">
        <v>785</v>
      </c>
      <c r="N29" s="37">
        <v>130</v>
      </c>
      <c r="O29" s="38">
        <f t="shared" si="0"/>
        <v>0.7452</v>
      </c>
      <c r="P29" s="39">
        <f t="shared" si="1"/>
        <v>0</v>
      </c>
      <c r="Q29" s="39">
        <f t="shared" si="2"/>
        <v>0</v>
      </c>
      <c r="R29" s="39">
        <f t="shared" si="3"/>
        <v>0</v>
      </c>
      <c r="S29" s="39">
        <f t="shared" si="4"/>
        <v>0</v>
      </c>
      <c r="T29" s="39">
        <f t="shared" si="5"/>
        <v>0</v>
      </c>
      <c r="U29" s="39">
        <f t="shared" si="6"/>
        <v>0</v>
      </c>
    </row>
    <row r="30" spans="1:21" ht="12.75" customHeight="1">
      <c r="A30" s="28" t="s">
        <v>143</v>
      </c>
      <c r="B30" s="29">
        <v>41</v>
      </c>
      <c r="C30" s="30" t="s">
        <v>144</v>
      </c>
      <c r="D30" s="31" t="s">
        <v>45</v>
      </c>
      <c r="E30" s="32" t="s">
        <v>4</v>
      </c>
      <c r="F30" s="33" t="s">
        <v>145</v>
      </c>
      <c r="G30" s="34" t="s">
        <v>31</v>
      </c>
      <c r="H30" s="35">
        <v>2597</v>
      </c>
      <c r="I30" s="36">
        <v>982</v>
      </c>
      <c r="J30" s="37">
        <v>28</v>
      </c>
      <c r="K30" s="36">
        <v>759</v>
      </c>
      <c r="L30" s="37">
        <v>66</v>
      </c>
      <c r="M30" s="36">
        <v>856</v>
      </c>
      <c r="N30" s="37">
        <v>60</v>
      </c>
      <c r="O30" s="38">
        <f t="shared" si="0"/>
        <v>0.8686</v>
      </c>
      <c r="P30" s="39">
        <f t="shared" si="1"/>
        <v>0</v>
      </c>
      <c r="Q30" s="39">
        <f t="shared" si="2"/>
        <v>0</v>
      </c>
      <c r="R30" s="39">
        <f t="shared" si="3"/>
        <v>0</v>
      </c>
      <c r="S30" s="39">
        <f t="shared" si="4"/>
        <v>0</v>
      </c>
      <c r="T30" s="39">
        <f t="shared" si="5"/>
        <v>0</v>
      </c>
      <c r="U30" s="39">
        <f t="shared" si="6"/>
        <v>0</v>
      </c>
    </row>
    <row r="31" spans="1:21" ht="12.75" customHeight="1">
      <c r="A31" s="28" t="s">
        <v>421</v>
      </c>
      <c r="B31" s="29">
        <v>153</v>
      </c>
      <c r="C31" s="30" t="s">
        <v>422</v>
      </c>
      <c r="D31" s="31" t="s">
        <v>407</v>
      </c>
      <c r="E31" s="32" t="s">
        <v>4</v>
      </c>
      <c r="F31" s="33" t="s">
        <v>61</v>
      </c>
      <c r="G31" s="34" t="s">
        <v>26</v>
      </c>
      <c r="H31" s="35">
        <v>2228</v>
      </c>
      <c r="I31" s="36">
        <v>867</v>
      </c>
      <c r="J31" s="37">
        <v>123</v>
      </c>
      <c r="K31" s="36">
        <v>623</v>
      </c>
      <c r="L31" s="37">
        <v>162</v>
      </c>
      <c r="M31" s="36">
        <v>738</v>
      </c>
      <c r="N31" s="37">
        <v>156</v>
      </c>
      <c r="O31" s="38">
        <f t="shared" si="0"/>
        <v>0.7452</v>
      </c>
      <c r="P31" s="39">
        <f t="shared" si="1"/>
        <v>0</v>
      </c>
      <c r="Q31" s="39">
        <f t="shared" si="2"/>
        <v>0</v>
      </c>
      <c r="R31" s="39">
        <f t="shared" si="3"/>
        <v>0</v>
      </c>
      <c r="S31" s="39">
        <f t="shared" si="4"/>
        <v>0</v>
      </c>
      <c r="T31" s="39">
        <f t="shared" si="5"/>
        <v>0</v>
      </c>
      <c r="U31" s="39">
        <f t="shared" si="6"/>
        <v>0</v>
      </c>
    </row>
    <row r="32" spans="1:21" ht="12.75" customHeight="1">
      <c r="A32" s="28" t="s">
        <v>65</v>
      </c>
      <c r="B32" s="29">
        <v>13</v>
      </c>
      <c r="C32" s="30" t="s">
        <v>66</v>
      </c>
      <c r="D32" s="31" t="s">
        <v>40</v>
      </c>
      <c r="E32" s="32" t="s">
        <v>41</v>
      </c>
      <c r="F32" s="33" t="s">
        <v>25</v>
      </c>
      <c r="G32" s="34" t="s">
        <v>26</v>
      </c>
      <c r="H32" s="35">
        <v>2802</v>
      </c>
      <c r="I32" s="36">
        <v>977</v>
      </c>
      <c r="J32" s="37">
        <v>34</v>
      </c>
      <c r="K32" s="36">
        <v>893</v>
      </c>
      <c r="L32" s="37">
        <v>8</v>
      </c>
      <c r="M32" s="36">
        <v>932</v>
      </c>
      <c r="N32" s="37">
        <v>13</v>
      </c>
      <c r="O32" s="38">
        <f t="shared" si="0"/>
        <v>0.9371</v>
      </c>
      <c r="P32" s="39">
        <f t="shared" si="1"/>
        <v>0</v>
      </c>
      <c r="Q32" s="39">
        <f t="shared" si="2"/>
        <v>0</v>
      </c>
      <c r="R32" s="39">
        <f t="shared" si="3"/>
        <v>0</v>
      </c>
      <c r="S32" s="39">
        <f t="shared" si="4"/>
        <v>0</v>
      </c>
      <c r="T32" s="39">
        <f t="shared" si="5"/>
        <v>0</v>
      </c>
      <c r="U32" s="39">
        <f t="shared" si="6"/>
        <v>0</v>
      </c>
    </row>
    <row r="33" spans="1:21" ht="12.75" customHeight="1">
      <c r="A33" s="28" t="s">
        <v>444</v>
      </c>
      <c r="B33" s="29">
        <v>163</v>
      </c>
      <c r="C33" s="30" t="s">
        <v>445</v>
      </c>
      <c r="D33" s="31" t="s">
        <v>407</v>
      </c>
      <c r="E33" s="32" t="s">
        <v>49</v>
      </c>
      <c r="F33" s="33" t="s">
        <v>239</v>
      </c>
      <c r="G33" s="34" t="s">
        <v>126</v>
      </c>
      <c r="H33" s="35">
        <v>2177</v>
      </c>
      <c r="I33" s="36">
        <v>817</v>
      </c>
      <c r="J33" s="37">
        <v>157</v>
      </c>
      <c r="K33" s="36">
        <v>643</v>
      </c>
      <c r="L33" s="37">
        <v>147</v>
      </c>
      <c r="M33" s="36">
        <v>717</v>
      </c>
      <c r="N33" s="37">
        <v>169</v>
      </c>
      <c r="O33" s="38">
        <f t="shared" si="0"/>
        <v>0.7281</v>
      </c>
      <c r="P33" s="39">
        <f t="shared" si="1"/>
        <v>0</v>
      </c>
      <c r="Q33" s="39">
        <f t="shared" si="2"/>
        <v>0</v>
      </c>
      <c r="R33" s="39">
        <f t="shared" si="3"/>
        <v>0</v>
      </c>
      <c r="S33" s="39">
        <f t="shared" si="4"/>
        <v>0</v>
      </c>
      <c r="T33" s="39">
        <f t="shared" si="5"/>
        <v>0</v>
      </c>
      <c r="U33" s="39">
        <f t="shared" si="6"/>
        <v>0</v>
      </c>
    </row>
    <row r="34" spans="1:21" ht="12.75" customHeight="1">
      <c r="A34" s="28" t="s">
        <v>264</v>
      </c>
      <c r="B34" s="29">
        <v>89</v>
      </c>
      <c r="C34" s="30" t="s">
        <v>265</v>
      </c>
      <c r="D34" s="31" t="s">
        <v>107</v>
      </c>
      <c r="E34" s="32" t="s">
        <v>41</v>
      </c>
      <c r="F34" s="33" t="s">
        <v>173</v>
      </c>
      <c r="G34" s="34" t="s">
        <v>26</v>
      </c>
      <c r="H34" s="35">
        <v>2451</v>
      </c>
      <c r="I34" s="36">
        <v>873</v>
      </c>
      <c r="J34" s="37">
        <v>112</v>
      </c>
      <c r="K34" s="36">
        <v>769</v>
      </c>
      <c r="L34" s="37">
        <v>58</v>
      </c>
      <c r="M34" s="36">
        <v>809</v>
      </c>
      <c r="N34" s="37">
        <v>111</v>
      </c>
      <c r="O34" s="38">
        <f t="shared" si="0"/>
        <v>0.8197</v>
      </c>
      <c r="P34" s="39">
        <f t="shared" si="1"/>
        <v>0</v>
      </c>
      <c r="Q34" s="39">
        <f t="shared" si="2"/>
        <v>0</v>
      </c>
      <c r="R34" s="39">
        <f t="shared" si="3"/>
        <v>0</v>
      </c>
      <c r="S34" s="39">
        <f t="shared" si="4"/>
        <v>0</v>
      </c>
      <c r="T34" s="39">
        <f t="shared" si="5"/>
        <v>0</v>
      </c>
      <c r="U34" s="39">
        <f t="shared" si="6"/>
        <v>0</v>
      </c>
    </row>
    <row r="35" spans="1:21" ht="12.75" customHeight="1">
      <c r="A35" s="28" t="s">
        <v>442</v>
      </c>
      <c r="B35" s="29">
        <v>161</v>
      </c>
      <c r="C35" s="30" t="s">
        <v>443</v>
      </c>
      <c r="D35" s="31" t="s">
        <v>349</v>
      </c>
      <c r="E35" s="32" t="s">
        <v>41</v>
      </c>
      <c r="F35" s="33" t="s">
        <v>132</v>
      </c>
      <c r="G35" s="34" t="s">
        <v>126</v>
      </c>
      <c r="H35" s="35">
        <v>2178</v>
      </c>
      <c r="I35" s="36">
        <v>827</v>
      </c>
      <c r="J35" s="37">
        <v>145</v>
      </c>
      <c r="K35" s="36">
        <v>646</v>
      </c>
      <c r="L35" s="37">
        <v>144</v>
      </c>
      <c r="M35" s="36">
        <v>705</v>
      </c>
      <c r="N35" s="37">
        <v>176</v>
      </c>
      <c r="O35" s="38">
        <f t="shared" si="0"/>
        <v>0.7284</v>
      </c>
      <c r="P35" s="39">
        <f t="shared" si="1"/>
        <v>0</v>
      </c>
      <c r="Q35" s="39">
        <f t="shared" si="2"/>
        <v>0</v>
      </c>
      <c r="R35" s="39">
        <f t="shared" si="3"/>
        <v>0</v>
      </c>
      <c r="S35" s="39">
        <f t="shared" si="4"/>
        <v>0</v>
      </c>
      <c r="T35" s="39">
        <f t="shared" si="5"/>
        <v>0</v>
      </c>
      <c r="U35" s="39">
        <f t="shared" si="6"/>
        <v>0</v>
      </c>
    </row>
    <row r="36" spans="1:21" ht="12.75" customHeight="1">
      <c r="A36" s="28" t="s">
        <v>81</v>
      </c>
      <c r="B36" s="29">
        <v>19</v>
      </c>
      <c r="C36" s="30" t="s">
        <v>82</v>
      </c>
      <c r="D36" s="31" t="s">
        <v>29</v>
      </c>
      <c r="E36" s="32" t="s">
        <v>4</v>
      </c>
      <c r="F36" s="33" t="s">
        <v>61</v>
      </c>
      <c r="G36" s="34" t="s">
        <v>26</v>
      </c>
      <c r="H36" s="35">
        <v>2761</v>
      </c>
      <c r="I36" s="36">
        <v>1020</v>
      </c>
      <c r="J36" s="37">
        <v>13</v>
      </c>
      <c r="K36" s="36">
        <v>864</v>
      </c>
      <c r="L36" s="37">
        <v>22</v>
      </c>
      <c r="M36" s="36">
        <v>877</v>
      </c>
      <c r="N36" s="37">
        <v>44</v>
      </c>
      <c r="O36" s="38">
        <f t="shared" si="0"/>
        <v>0.9234</v>
      </c>
      <c r="P36" s="39">
        <f t="shared" si="1"/>
        <v>0</v>
      </c>
      <c r="Q36" s="39">
        <f t="shared" si="2"/>
        <v>0</v>
      </c>
      <c r="R36" s="39">
        <f t="shared" si="3"/>
        <v>0</v>
      </c>
      <c r="S36" s="39">
        <f t="shared" si="4"/>
        <v>0</v>
      </c>
      <c r="T36" s="39">
        <f t="shared" si="5"/>
        <v>0</v>
      </c>
      <c r="U36" s="39">
        <f t="shared" si="6"/>
        <v>0</v>
      </c>
    </row>
    <row r="37" spans="1:21" ht="12.75" customHeight="1">
      <c r="A37" s="28" t="s">
        <v>59</v>
      </c>
      <c r="B37" s="29">
        <v>11</v>
      </c>
      <c r="C37" s="30" t="s">
        <v>60</v>
      </c>
      <c r="D37" s="31" t="s">
        <v>55</v>
      </c>
      <c r="E37" s="32" t="s">
        <v>4</v>
      </c>
      <c r="F37" s="33" t="s">
        <v>61</v>
      </c>
      <c r="G37" s="34" t="s">
        <v>26</v>
      </c>
      <c r="H37" s="35">
        <v>2813</v>
      </c>
      <c r="I37" s="36">
        <v>1038</v>
      </c>
      <c r="J37" s="37">
        <v>7</v>
      </c>
      <c r="K37" s="36">
        <v>807</v>
      </c>
      <c r="L37" s="37">
        <v>35</v>
      </c>
      <c r="M37" s="36">
        <v>968</v>
      </c>
      <c r="N37" s="37">
        <v>4</v>
      </c>
      <c r="O37" s="38">
        <f t="shared" si="0"/>
        <v>0.9408</v>
      </c>
      <c r="P37" s="39">
        <f t="shared" si="1"/>
        <v>0</v>
      </c>
      <c r="Q37" s="39">
        <f t="shared" si="2"/>
        <v>0</v>
      </c>
      <c r="R37" s="39">
        <f t="shared" si="3"/>
        <v>0</v>
      </c>
      <c r="S37" s="39">
        <f t="shared" si="4"/>
        <v>0</v>
      </c>
      <c r="T37" s="39">
        <f t="shared" si="5"/>
        <v>0</v>
      </c>
      <c r="U37" s="39">
        <f t="shared" si="6"/>
        <v>0</v>
      </c>
    </row>
    <row r="38" spans="1:21" ht="12.75" customHeight="1">
      <c r="A38" s="28" t="s">
        <v>358</v>
      </c>
      <c r="B38" s="29">
        <v>128</v>
      </c>
      <c r="C38" s="30" t="s">
        <v>359</v>
      </c>
      <c r="D38" s="31" t="s">
        <v>135</v>
      </c>
      <c r="E38" s="32" t="s">
        <v>49</v>
      </c>
      <c r="F38" s="33" t="s">
        <v>263</v>
      </c>
      <c r="G38" s="34" t="s">
        <v>31</v>
      </c>
      <c r="H38" s="35">
        <v>2334</v>
      </c>
      <c r="I38" s="36">
        <v>826</v>
      </c>
      <c r="J38" s="37">
        <v>147</v>
      </c>
      <c r="K38" s="36">
        <v>667</v>
      </c>
      <c r="L38" s="37">
        <v>133</v>
      </c>
      <c r="M38" s="36">
        <v>841</v>
      </c>
      <c r="N38" s="37">
        <v>77</v>
      </c>
      <c r="O38" s="38">
        <f t="shared" si="0"/>
        <v>0.7806</v>
      </c>
      <c r="P38" s="39">
        <f t="shared" si="1"/>
        <v>0</v>
      </c>
      <c r="Q38" s="39">
        <f t="shared" si="2"/>
        <v>0</v>
      </c>
      <c r="R38" s="39">
        <f t="shared" si="3"/>
        <v>0</v>
      </c>
      <c r="S38" s="39">
        <f t="shared" si="4"/>
        <v>0</v>
      </c>
      <c r="T38" s="39">
        <f t="shared" si="5"/>
        <v>0</v>
      </c>
      <c r="U38" s="39">
        <f t="shared" si="6"/>
        <v>0</v>
      </c>
    </row>
    <row r="39" spans="1:21" ht="12.75" customHeight="1">
      <c r="A39" s="28" t="s">
        <v>167</v>
      </c>
      <c r="B39" s="29">
        <v>50</v>
      </c>
      <c r="C39" s="30" t="s">
        <v>168</v>
      </c>
      <c r="D39" s="31" t="s">
        <v>139</v>
      </c>
      <c r="E39" s="32" t="s">
        <v>4</v>
      </c>
      <c r="F39" s="33" t="s">
        <v>125</v>
      </c>
      <c r="G39" s="34" t="s">
        <v>26</v>
      </c>
      <c r="H39" s="35">
        <v>2557</v>
      </c>
      <c r="I39" s="36">
        <v>915</v>
      </c>
      <c r="J39" s="37">
        <v>69</v>
      </c>
      <c r="K39" s="36">
        <v>759</v>
      </c>
      <c r="L39" s="37">
        <v>66</v>
      </c>
      <c r="M39" s="36">
        <v>883</v>
      </c>
      <c r="N39" s="37">
        <v>39</v>
      </c>
      <c r="O39" s="38">
        <f t="shared" si="0"/>
        <v>0.8552</v>
      </c>
      <c r="P39" s="39">
        <f t="shared" si="1"/>
        <v>0</v>
      </c>
      <c r="Q39" s="39">
        <f t="shared" si="2"/>
        <v>0</v>
      </c>
      <c r="R39" s="39">
        <f t="shared" si="3"/>
        <v>0</v>
      </c>
      <c r="S39" s="39">
        <f t="shared" si="4"/>
        <v>0</v>
      </c>
      <c r="T39" s="39">
        <f t="shared" si="5"/>
        <v>0</v>
      </c>
      <c r="U39" s="39">
        <f t="shared" si="6"/>
        <v>0</v>
      </c>
    </row>
    <row r="40" spans="1:21" ht="12.75" customHeight="1">
      <c r="A40" s="28" t="s">
        <v>86</v>
      </c>
      <c r="B40" s="29">
        <v>21</v>
      </c>
      <c r="C40" s="30" t="s">
        <v>87</v>
      </c>
      <c r="D40" s="31" t="s">
        <v>45</v>
      </c>
      <c r="E40" s="32" t="s">
        <v>4</v>
      </c>
      <c r="F40" s="33" t="s">
        <v>85</v>
      </c>
      <c r="G40" s="34" t="s">
        <v>26</v>
      </c>
      <c r="H40" s="35">
        <v>2758</v>
      </c>
      <c r="I40" s="36">
        <v>996</v>
      </c>
      <c r="J40" s="37">
        <v>22</v>
      </c>
      <c r="K40" s="36">
        <v>908</v>
      </c>
      <c r="L40" s="37">
        <v>3</v>
      </c>
      <c r="M40" s="36">
        <v>854</v>
      </c>
      <c r="N40" s="37">
        <v>62</v>
      </c>
      <c r="O40" s="38">
        <f t="shared" si="0"/>
        <v>0.9224</v>
      </c>
      <c r="P40" s="39">
        <f t="shared" si="1"/>
        <v>0</v>
      </c>
      <c r="Q40" s="39">
        <f t="shared" si="2"/>
        <v>0</v>
      </c>
      <c r="R40" s="39">
        <f t="shared" si="3"/>
        <v>0</v>
      </c>
      <c r="S40" s="39">
        <f t="shared" si="4"/>
        <v>0</v>
      </c>
      <c r="T40" s="39">
        <f t="shared" si="5"/>
        <v>0</v>
      </c>
      <c r="U40" s="39">
        <f t="shared" si="6"/>
        <v>0</v>
      </c>
    </row>
    <row r="41" spans="1:21" ht="12.75" customHeight="1">
      <c r="A41" s="28" t="s">
        <v>469</v>
      </c>
      <c r="B41" s="29">
        <v>175</v>
      </c>
      <c r="C41" s="30" t="s">
        <v>470</v>
      </c>
      <c r="D41" s="31" t="s">
        <v>311</v>
      </c>
      <c r="E41" s="32" t="s">
        <v>49</v>
      </c>
      <c r="F41" s="33" t="s">
        <v>334</v>
      </c>
      <c r="G41" s="34" t="s">
        <v>31</v>
      </c>
      <c r="H41" s="35">
        <v>2089</v>
      </c>
      <c r="I41" s="36">
        <v>750</v>
      </c>
      <c r="J41" s="37">
        <v>186</v>
      </c>
      <c r="K41" s="36">
        <v>541</v>
      </c>
      <c r="L41" s="37">
        <v>189</v>
      </c>
      <c r="M41" s="36">
        <v>798</v>
      </c>
      <c r="N41" s="37">
        <v>121</v>
      </c>
      <c r="O41" s="38">
        <f t="shared" si="0"/>
        <v>0.6987</v>
      </c>
      <c r="P41" s="39">
        <f t="shared" si="1"/>
        <v>0</v>
      </c>
      <c r="Q41" s="39">
        <f t="shared" si="2"/>
        <v>0</v>
      </c>
      <c r="R41" s="39">
        <f t="shared" si="3"/>
        <v>0</v>
      </c>
      <c r="S41" s="39">
        <f t="shared" si="4"/>
        <v>0</v>
      </c>
      <c r="T41" s="39">
        <f t="shared" si="5"/>
        <v>0</v>
      </c>
      <c r="U41" s="39">
        <f t="shared" si="6"/>
        <v>0</v>
      </c>
    </row>
    <row r="42" spans="1:21" ht="12.75" customHeight="1">
      <c r="A42" s="28" t="s">
        <v>213</v>
      </c>
      <c r="B42" s="29">
        <v>69</v>
      </c>
      <c r="C42" s="30" t="s">
        <v>214</v>
      </c>
      <c r="D42" s="31" t="s">
        <v>121</v>
      </c>
      <c r="E42" s="32" t="s">
        <v>41</v>
      </c>
      <c r="F42" s="33" t="s">
        <v>37</v>
      </c>
      <c r="G42" s="34" t="s">
        <v>26</v>
      </c>
      <c r="H42" s="35">
        <v>2493</v>
      </c>
      <c r="I42" s="36">
        <v>894</v>
      </c>
      <c r="J42" s="37">
        <v>90</v>
      </c>
      <c r="K42" s="36">
        <v>763</v>
      </c>
      <c r="L42" s="37">
        <v>63</v>
      </c>
      <c r="M42" s="36">
        <v>836</v>
      </c>
      <c r="N42" s="37">
        <v>82</v>
      </c>
      <c r="O42" s="38">
        <f t="shared" si="0"/>
        <v>0.8338</v>
      </c>
      <c r="P42" s="39">
        <f t="shared" si="1"/>
        <v>0</v>
      </c>
      <c r="Q42" s="39">
        <f t="shared" si="2"/>
        <v>0</v>
      </c>
      <c r="R42" s="39">
        <f t="shared" si="3"/>
        <v>0</v>
      </c>
      <c r="S42" s="39">
        <f t="shared" si="4"/>
        <v>0</v>
      </c>
      <c r="T42" s="39">
        <f t="shared" si="5"/>
        <v>0</v>
      </c>
      <c r="U42" s="39">
        <f t="shared" si="6"/>
        <v>0</v>
      </c>
    </row>
    <row r="43" spans="1:21" ht="12.75" customHeight="1">
      <c r="A43" s="28" t="s">
        <v>51</v>
      </c>
      <c r="B43" s="29">
        <v>8</v>
      </c>
      <c r="C43" s="30" t="s">
        <v>52</v>
      </c>
      <c r="D43" s="31" t="s">
        <v>40</v>
      </c>
      <c r="E43" s="32" t="s">
        <v>4</v>
      </c>
      <c r="F43" s="33" t="s">
        <v>34</v>
      </c>
      <c r="G43" s="34" t="s">
        <v>26</v>
      </c>
      <c r="H43" s="35">
        <v>2826</v>
      </c>
      <c r="I43" s="36">
        <v>1057</v>
      </c>
      <c r="J43" s="37">
        <v>5</v>
      </c>
      <c r="K43" s="36">
        <v>881</v>
      </c>
      <c r="L43" s="37">
        <v>16</v>
      </c>
      <c r="M43" s="36">
        <v>888</v>
      </c>
      <c r="N43" s="37">
        <v>35</v>
      </c>
      <c r="O43" s="38">
        <f t="shared" si="0"/>
        <v>0.9452</v>
      </c>
      <c r="P43" s="39">
        <f t="shared" si="1"/>
        <v>0</v>
      </c>
      <c r="Q43" s="39">
        <f t="shared" si="2"/>
        <v>0</v>
      </c>
      <c r="R43" s="39">
        <f t="shared" si="3"/>
        <v>0</v>
      </c>
      <c r="S43" s="39">
        <f t="shared" si="4"/>
        <v>0</v>
      </c>
      <c r="T43" s="39">
        <f t="shared" si="5"/>
        <v>0</v>
      </c>
      <c r="U43" s="39">
        <f t="shared" si="6"/>
        <v>0</v>
      </c>
    </row>
    <row r="44" spans="1:21" ht="12.75" customHeight="1">
      <c r="A44" s="28" t="s">
        <v>495</v>
      </c>
      <c r="B44" s="29">
        <v>187</v>
      </c>
      <c r="C44" s="30" t="s">
        <v>496</v>
      </c>
      <c r="D44" s="31" t="s">
        <v>349</v>
      </c>
      <c r="E44" s="32" t="s">
        <v>41</v>
      </c>
      <c r="F44" s="33" t="s">
        <v>77</v>
      </c>
      <c r="G44" s="34" t="s">
        <v>26</v>
      </c>
      <c r="H44" s="35">
        <v>2021</v>
      </c>
      <c r="I44" s="36">
        <v>809</v>
      </c>
      <c r="J44" s="37">
        <v>160</v>
      </c>
      <c r="K44" s="36">
        <v>553</v>
      </c>
      <c r="L44" s="37">
        <v>187</v>
      </c>
      <c r="M44" s="36">
        <v>659</v>
      </c>
      <c r="N44" s="37">
        <v>185</v>
      </c>
      <c r="O44" s="38">
        <f aca="true" t="shared" si="7" ref="O44:O75">ROUND(H44/$H$11,4)</f>
        <v>0.6759</v>
      </c>
      <c r="P44" s="39">
        <f aca="true" t="shared" si="8" ref="P44:P75">ROUND(calculPP1,4)</f>
        <v>0</v>
      </c>
      <c r="Q44" s="39">
        <f aca="true" t="shared" si="9" ref="Q44:Q75">ROUND(calculPP2,4)</f>
        <v>0</v>
      </c>
      <c r="R44" s="39">
        <f aca="true" t="shared" si="10" ref="R44:R75">ROUND(calculPP3,4)</f>
        <v>0</v>
      </c>
      <c r="S44" s="39">
        <f aca="true" t="shared" si="11" ref="S44:S75">ROUND(calculPP4,4)</f>
        <v>0</v>
      </c>
      <c r="T44" s="39">
        <f aca="true" t="shared" si="12" ref="T44:T75">ROUND(calculPP5,4)</f>
        <v>0</v>
      </c>
      <c r="U44" s="39">
        <f aca="true" t="shared" si="13" ref="U44:U75">ROUND(calculPP67,4)</f>
        <v>0</v>
      </c>
    </row>
    <row r="45" spans="1:21" ht="12.75" customHeight="1">
      <c r="A45" s="28" t="s">
        <v>452</v>
      </c>
      <c r="B45" s="29">
        <v>167</v>
      </c>
      <c r="C45" s="30" t="s">
        <v>453</v>
      </c>
      <c r="D45" s="31" t="s">
        <v>311</v>
      </c>
      <c r="E45" s="32" t="s">
        <v>49</v>
      </c>
      <c r="F45" s="33" t="s">
        <v>431</v>
      </c>
      <c r="G45" s="34" t="s">
        <v>31</v>
      </c>
      <c r="H45" s="35">
        <v>2157</v>
      </c>
      <c r="I45" s="36">
        <v>818</v>
      </c>
      <c r="J45" s="37">
        <v>155</v>
      </c>
      <c r="K45" s="36">
        <v>602</v>
      </c>
      <c r="L45" s="37">
        <v>172</v>
      </c>
      <c r="M45" s="36">
        <v>737</v>
      </c>
      <c r="N45" s="37">
        <v>157</v>
      </c>
      <c r="O45" s="38">
        <f t="shared" si="7"/>
        <v>0.7214</v>
      </c>
      <c r="P45" s="39">
        <f t="shared" si="8"/>
        <v>0</v>
      </c>
      <c r="Q45" s="39">
        <f t="shared" si="9"/>
        <v>0</v>
      </c>
      <c r="R45" s="39">
        <f t="shared" si="10"/>
        <v>0</v>
      </c>
      <c r="S45" s="39">
        <f t="shared" si="11"/>
        <v>0</v>
      </c>
      <c r="T45" s="39">
        <f t="shared" si="12"/>
        <v>0</v>
      </c>
      <c r="U45" s="39">
        <f t="shared" si="13"/>
        <v>0</v>
      </c>
    </row>
    <row r="46" spans="1:21" ht="12.75" customHeight="1">
      <c r="A46" s="28" t="s">
        <v>465</v>
      </c>
      <c r="B46" s="29">
        <v>173</v>
      </c>
      <c r="C46" s="30" t="s">
        <v>466</v>
      </c>
      <c r="D46" s="31" t="s">
        <v>407</v>
      </c>
      <c r="E46" s="32" t="s">
        <v>49</v>
      </c>
      <c r="F46" s="33" t="s">
        <v>118</v>
      </c>
      <c r="G46" s="34" t="s">
        <v>26</v>
      </c>
      <c r="H46" s="35">
        <v>2108</v>
      </c>
      <c r="I46" s="36">
        <v>756</v>
      </c>
      <c r="J46" s="37">
        <v>184</v>
      </c>
      <c r="K46" s="36">
        <v>607</v>
      </c>
      <c r="L46" s="37">
        <v>169</v>
      </c>
      <c r="M46" s="36">
        <v>745</v>
      </c>
      <c r="N46" s="37">
        <v>153</v>
      </c>
      <c r="O46" s="38">
        <f t="shared" si="7"/>
        <v>0.705</v>
      </c>
      <c r="P46" s="39">
        <f t="shared" si="8"/>
        <v>0</v>
      </c>
      <c r="Q46" s="39">
        <f t="shared" si="9"/>
        <v>0</v>
      </c>
      <c r="R46" s="39">
        <f t="shared" si="10"/>
        <v>0</v>
      </c>
      <c r="S46" s="39">
        <f t="shared" si="11"/>
        <v>0</v>
      </c>
      <c r="T46" s="39">
        <f t="shared" si="12"/>
        <v>0</v>
      </c>
      <c r="U46" s="39">
        <f t="shared" si="13"/>
        <v>0</v>
      </c>
    </row>
    <row r="47" spans="1:21" ht="12.75" customHeight="1">
      <c r="A47" s="28" t="s">
        <v>388</v>
      </c>
      <c r="B47" s="29">
        <v>140</v>
      </c>
      <c r="C47" s="30" t="s">
        <v>389</v>
      </c>
      <c r="D47" s="31" t="s">
        <v>282</v>
      </c>
      <c r="E47" s="32" t="s">
        <v>4</v>
      </c>
      <c r="F47" s="33" t="s">
        <v>159</v>
      </c>
      <c r="G47" s="34" t="s">
        <v>26</v>
      </c>
      <c r="H47" s="35">
        <v>2284</v>
      </c>
      <c r="I47" s="36">
        <v>849</v>
      </c>
      <c r="J47" s="37">
        <v>129</v>
      </c>
      <c r="K47" s="36">
        <v>646</v>
      </c>
      <c r="L47" s="37">
        <v>144</v>
      </c>
      <c r="M47" s="36">
        <v>789</v>
      </c>
      <c r="N47" s="37">
        <v>126</v>
      </c>
      <c r="O47" s="38">
        <f t="shared" si="7"/>
        <v>0.7639</v>
      </c>
      <c r="P47" s="39">
        <f t="shared" si="8"/>
        <v>0</v>
      </c>
      <c r="Q47" s="39">
        <f t="shared" si="9"/>
        <v>0</v>
      </c>
      <c r="R47" s="39">
        <f t="shared" si="10"/>
        <v>0</v>
      </c>
      <c r="S47" s="39">
        <f t="shared" si="11"/>
        <v>0</v>
      </c>
      <c r="T47" s="39">
        <f t="shared" si="12"/>
        <v>0</v>
      </c>
      <c r="U47" s="39">
        <f t="shared" si="13"/>
        <v>0</v>
      </c>
    </row>
    <row r="48" spans="1:21" ht="12.75" customHeight="1">
      <c r="A48" s="28" t="s">
        <v>283</v>
      </c>
      <c r="B48" s="29">
        <v>97</v>
      </c>
      <c r="C48" s="30" t="s">
        <v>284</v>
      </c>
      <c r="D48" s="31" t="s">
        <v>228</v>
      </c>
      <c r="E48" s="32" t="s">
        <v>41</v>
      </c>
      <c r="F48" s="33" t="s">
        <v>61</v>
      </c>
      <c r="G48" s="34" t="s">
        <v>26</v>
      </c>
      <c r="H48" s="35">
        <v>2440</v>
      </c>
      <c r="I48" s="36">
        <v>982</v>
      </c>
      <c r="J48" s="37">
        <v>28</v>
      </c>
      <c r="K48" s="36">
        <v>725</v>
      </c>
      <c r="L48" s="37">
        <v>92</v>
      </c>
      <c r="M48" s="36">
        <v>733</v>
      </c>
      <c r="N48" s="37">
        <v>162</v>
      </c>
      <c r="O48" s="38">
        <f t="shared" si="7"/>
        <v>0.8161</v>
      </c>
      <c r="P48" s="39">
        <f t="shared" si="8"/>
        <v>0</v>
      </c>
      <c r="Q48" s="39">
        <f t="shared" si="9"/>
        <v>0</v>
      </c>
      <c r="R48" s="39">
        <f t="shared" si="10"/>
        <v>0</v>
      </c>
      <c r="S48" s="39">
        <f t="shared" si="11"/>
        <v>0</v>
      </c>
      <c r="T48" s="39">
        <f t="shared" si="12"/>
        <v>0</v>
      </c>
      <c r="U48" s="39">
        <f t="shared" si="13"/>
        <v>0</v>
      </c>
    </row>
    <row r="49" spans="1:21" ht="12.75" customHeight="1">
      <c r="A49" s="28" t="s">
        <v>342</v>
      </c>
      <c r="B49" s="29">
        <v>122</v>
      </c>
      <c r="C49" s="30" t="s">
        <v>343</v>
      </c>
      <c r="D49" s="31" t="s">
        <v>135</v>
      </c>
      <c r="E49" s="32" t="s">
        <v>4</v>
      </c>
      <c r="F49" s="33" t="s">
        <v>344</v>
      </c>
      <c r="G49" s="34" t="s">
        <v>26</v>
      </c>
      <c r="H49" s="35">
        <v>2353</v>
      </c>
      <c r="I49" s="36">
        <v>869</v>
      </c>
      <c r="J49" s="37">
        <v>118</v>
      </c>
      <c r="K49" s="36">
        <v>710</v>
      </c>
      <c r="L49" s="37">
        <v>105</v>
      </c>
      <c r="M49" s="36">
        <v>774</v>
      </c>
      <c r="N49" s="37">
        <v>134</v>
      </c>
      <c r="O49" s="38">
        <f t="shared" si="7"/>
        <v>0.787</v>
      </c>
      <c r="P49" s="39">
        <f t="shared" si="8"/>
        <v>0</v>
      </c>
      <c r="Q49" s="39">
        <f t="shared" si="9"/>
        <v>0</v>
      </c>
      <c r="R49" s="39">
        <f t="shared" si="10"/>
        <v>0</v>
      </c>
      <c r="S49" s="39">
        <f t="shared" si="11"/>
        <v>0</v>
      </c>
      <c r="T49" s="39">
        <f t="shared" si="12"/>
        <v>0</v>
      </c>
      <c r="U49" s="39">
        <f t="shared" si="13"/>
        <v>0</v>
      </c>
    </row>
    <row r="50" spans="1:21" ht="12.75" customHeight="1">
      <c r="A50" s="28" t="s">
        <v>154</v>
      </c>
      <c r="B50" s="29">
        <v>45</v>
      </c>
      <c r="C50" s="30" t="s">
        <v>155</v>
      </c>
      <c r="D50" s="31" t="s">
        <v>107</v>
      </c>
      <c r="E50" s="32" t="s">
        <v>4</v>
      </c>
      <c r="F50" s="33" t="s">
        <v>156</v>
      </c>
      <c r="G50" s="34" t="s">
        <v>26</v>
      </c>
      <c r="H50" s="35">
        <v>2580</v>
      </c>
      <c r="I50" s="36">
        <v>921</v>
      </c>
      <c r="J50" s="37">
        <v>65</v>
      </c>
      <c r="K50" s="36">
        <v>810</v>
      </c>
      <c r="L50" s="37">
        <v>34</v>
      </c>
      <c r="M50" s="36">
        <v>849</v>
      </c>
      <c r="N50" s="37">
        <v>65</v>
      </c>
      <c r="O50" s="38">
        <f t="shared" si="7"/>
        <v>0.8629</v>
      </c>
      <c r="P50" s="39">
        <f t="shared" si="8"/>
        <v>0</v>
      </c>
      <c r="Q50" s="39">
        <f t="shared" si="9"/>
        <v>0</v>
      </c>
      <c r="R50" s="39">
        <f t="shared" si="10"/>
        <v>0</v>
      </c>
      <c r="S50" s="39">
        <f t="shared" si="11"/>
        <v>0</v>
      </c>
      <c r="T50" s="39">
        <f t="shared" si="12"/>
        <v>0</v>
      </c>
      <c r="U50" s="39">
        <f t="shared" si="13"/>
        <v>0</v>
      </c>
    </row>
    <row r="51" spans="1:21" ht="12.75" customHeight="1">
      <c r="A51" s="28" t="s">
        <v>418</v>
      </c>
      <c r="B51" s="29">
        <v>152</v>
      </c>
      <c r="C51" s="30" t="s">
        <v>419</v>
      </c>
      <c r="D51" s="31" t="s">
        <v>407</v>
      </c>
      <c r="E51" s="32" t="s">
        <v>4</v>
      </c>
      <c r="F51" s="33" t="s">
        <v>420</v>
      </c>
      <c r="G51" s="34" t="s">
        <v>26</v>
      </c>
      <c r="H51" s="35">
        <v>2237</v>
      </c>
      <c r="I51" s="36">
        <v>799</v>
      </c>
      <c r="J51" s="37">
        <v>169</v>
      </c>
      <c r="K51" s="36">
        <v>679</v>
      </c>
      <c r="L51" s="37">
        <v>122</v>
      </c>
      <c r="M51" s="36">
        <v>759</v>
      </c>
      <c r="N51" s="37">
        <v>142</v>
      </c>
      <c r="O51" s="38">
        <f t="shared" si="7"/>
        <v>0.7482</v>
      </c>
      <c r="P51" s="39">
        <f t="shared" si="8"/>
        <v>0</v>
      </c>
      <c r="Q51" s="39">
        <f t="shared" si="9"/>
        <v>0</v>
      </c>
      <c r="R51" s="39">
        <f t="shared" si="10"/>
        <v>0</v>
      </c>
      <c r="S51" s="39">
        <f t="shared" si="11"/>
        <v>0</v>
      </c>
      <c r="T51" s="39">
        <f t="shared" si="12"/>
        <v>0</v>
      </c>
      <c r="U51" s="39">
        <f t="shared" si="13"/>
        <v>0</v>
      </c>
    </row>
    <row r="52" spans="1:21" ht="12.75" customHeight="1">
      <c r="A52" s="28" t="s">
        <v>133</v>
      </c>
      <c r="B52" s="29">
        <v>38</v>
      </c>
      <c r="C52" s="30" t="s">
        <v>134</v>
      </c>
      <c r="D52" s="31" t="s">
        <v>135</v>
      </c>
      <c r="E52" s="32" t="s">
        <v>41</v>
      </c>
      <c r="F52" s="33" t="s">
        <v>136</v>
      </c>
      <c r="G52" s="34" t="s">
        <v>26</v>
      </c>
      <c r="H52" s="35">
        <v>2616</v>
      </c>
      <c r="I52" s="36">
        <v>910</v>
      </c>
      <c r="J52" s="37">
        <v>74</v>
      </c>
      <c r="K52" s="36">
        <v>772</v>
      </c>
      <c r="L52" s="37">
        <v>54</v>
      </c>
      <c r="M52" s="36">
        <v>934</v>
      </c>
      <c r="N52" s="37">
        <v>12</v>
      </c>
      <c r="O52" s="38">
        <f t="shared" si="7"/>
        <v>0.8749</v>
      </c>
      <c r="P52" s="39">
        <f t="shared" si="8"/>
        <v>0</v>
      </c>
      <c r="Q52" s="39">
        <f t="shared" si="9"/>
        <v>0</v>
      </c>
      <c r="R52" s="39">
        <f t="shared" si="10"/>
        <v>0</v>
      </c>
      <c r="S52" s="39">
        <f t="shared" si="11"/>
        <v>0</v>
      </c>
      <c r="T52" s="39">
        <f t="shared" si="12"/>
        <v>0</v>
      </c>
      <c r="U52" s="39">
        <f t="shared" si="13"/>
        <v>0</v>
      </c>
    </row>
    <row r="53" spans="1:21" ht="12.75" customHeight="1">
      <c r="A53" s="28" t="s">
        <v>288</v>
      </c>
      <c r="B53" s="29">
        <v>99</v>
      </c>
      <c r="C53" s="30" t="s">
        <v>289</v>
      </c>
      <c r="D53" s="31" t="s">
        <v>290</v>
      </c>
      <c r="E53" s="32" t="s">
        <v>41</v>
      </c>
      <c r="F53" s="33" t="s">
        <v>159</v>
      </c>
      <c r="G53" s="34" t="s">
        <v>26</v>
      </c>
      <c r="H53" s="35">
        <v>2427</v>
      </c>
      <c r="I53" s="36">
        <v>956</v>
      </c>
      <c r="J53" s="37">
        <v>48</v>
      </c>
      <c r="K53" s="36">
        <v>678</v>
      </c>
      <c r="L53" s="37">
        <v>124</v>
      </c>
      <c r="M53" s="36">
        <v>793</v>
      </c>
      <c r="N53" s="37">
        <v>125</v>
      </c>
      <c r="O53" s="38">
        <f t="shared" si="7"/>
        <v>0.8117</v>
      </c>
      <c r="P53" s="39">
        <f t="shared" si="8"/>
        <v>0</v>
      </c>
      <c r="Q53" s="39">
        <f t="shared" si="9"/>
        <v>0</v>
      </c>
      <c r="R53" s="39">
        <f t="shared" si="10"/>
        <v>0</v>
      </c>
      <c r="S53" s="39">
        <f t="shared" si="11"/>
        <v>0</v>
      </c>
      <c r="T53" s="39">
        <f t="shared" si="12"/>
        <v>0</v>
      </c>
      <c r="U53" s="39">
        <f t="shared" si="13"/>
        <v>0</v>
      </c>
    </row>
    <row r="54" spans="1:21" ht="12.75" customHeight="1">
      <c r="A54" s="28" t="s">
        <v>146</v>
      </c>
      <c r="B54" s="29">
        <v>42</v>
      </c>
      <c r="C54" s="30" t="s">
        <v>147</v>
      </c>
      <c r="D54" s="31" t="s">
        <v>76</v>
      </c>
      <c r="E54" s="32" t="s">
        <v>4</v>
      </c>
      <c r="F54" s="33" t="s">
        <v>148</v>
      </c>
      <c r="G54" s="34" t="s">
        <v>31</v>
      </c>
      <c r="H54" s="35">
        <v>2593</v>
      </c>
      <c r="I54" s="36">
        <v>909</v>
      </c>
      <c r="J54" s="37">
        <v>75</v>
      </c>
      <c r="K54" s="36">
        <v>812</v>
      </c>
      <c r="L54" s="37">
        <v>33</v>
      </c>
      <c r="M54" s="36">
        <v>872</v>
      </c>
      <c r="N54" s="37">
        <v>47</v>
      </c>
      <c r="O54" s="38">
        <f t="shared" si="7"/>
        <v>0.8672</v>
      </c>
      <c r="P54" s="39">
        <f t="shared" si="8"/>
        <v>0</v>
      </c>
      <c r="Q54" s="39">
        <f t="shared" si="9"/>
        <v>0</v>
      </c>
      <c r="R54" s="39">
        <f t="shared" si="10"/>
        <v>0</v>
      </c>
      <c r="S54" s="39">
        <f t="shared" si="11"/>
        <v>0</v>
      </c>
      <c r="T54" s="39">
        <f t="shared" si="12"/>
        <v>0</v>
      </c>
      <c r="U54" s="39">
        <f t="shared" si="13"/>
        <v>0</v>
      </c>
    </row>
    <row r="55" spans="1:21" ht="12.75" customHeight="1">
      <c r="A55" s="28" t="s">
        <v>425</v>
      </c>
      <c r="B55" s="29">
        <v>155</v>
      </c>
      <c r="C55" s="30" t="s">
        <v>426</v>
      </c>
      <c r="D55" s="31" t="s">
        <v>407</v>
      </c>
      <c r="E55" s="32" t="s">
        <v>4</v>
      </c>
      <c r="F55" s="33" t="s">
        <v>46</v>
      </c>
      <c r="G55" s="34" t="s">
        <v>26</v>
      </c>
      <c r="H55" s="35">
        <v>2209</v>
      </c>
      <c r="I55" s="36">
        <v>804</v>
      </c>
      <c r="J55" s="37">
        <v>165</v>
      </c>
      <c r="K55" s="36">
        <v>630</v>
      </c>
      <c r="L55" s="37">
        <v>154</v>
      </c>
      <c r="M55" s="36">
        <v>775</v>
      </c>
      <c r="N55" s="37">
        <v>132</v>
      </c>
      <c r="O55" s="38">
        <f t="shared" si="7"/>
        <v>0.7388</v>
      </c>
      <c r="P55" s="39">
        <f t="shared" si="8"/>
        <v>0</v>
      </c>
      <c r="Q55" s="39">
        <f t="shared" si="9"/>
        <v>0</v>
      </c>
      <c r="R55" s="39">
        <f t="shared" si="10"/>
        <v>0</v>
      </c>
      <c r="S55" s="39">
        <f t="shared" si="11"/>
        <v>0</v>
      </c>
      <c r="T55" s="39">
        <f t="shared" si="12"/>
        <v>0</v>
      </c>
      <c r="U55" s="39">
        <f t="shared" si="13"/>
        <v>0</v>
      </c>
    </row>
    <row r="56" spans="1:21" ht="12.75" customHeight="1">
      <c r="A56" s="28" t="s">
        <v>315</v>
      </c>
      <c r="B56" s="29">
        <v>110</v>
      </c>
      <c r="C56" s="30" t="s">
        <v>316</v>
      </c>
      <c r="D56" s="31" t="s">
        <v>107</v>
      </c>
      <c r="E56" s="32" t="s">
        <v>4</v>
      </c>
      <c r="F56" s="33" t="s">
        <v>46</v>
      </c>
      <c r="G56" s="34" t="s">
        <v>26</v>
      </c>
      <c r="H56" s="35">
        <v>2388</v>
      </c>
      <c r="I56" s="36">
        <v>948</v>
      </c>
      <c r="J56" s="37">
        <v>49</v>
      </c>
      <c r="K56" s="36">
        <v>706</v>
      </c>
      <c r="L56" s="37">
        <v>106</v>
      </c>
      <c r="M56" s="36">
        <v>734</v>
      </c>
      <c r="N56" s="37">
        <v>161</v>
      </c>
      <c r="O56" s="38">
        <f t="shared" si="7"/>
        <v>0.7987</v>
      </c>
      <c r="P56" s="39">
        <f t="shared" si="8"/>
        <v>0</v>
      </c>
      <c r="Q56" s="39">
        <f t="shared" si="9"/>
        <v>0</v>
      </c>
      <c r="R56" s="39">
        <f t="shared" si="10"/>
        <v>0</v>
      </c>
      <c r="S56" s="39">
        <f t="shared" si="11"/>
        <v>0</v>
      </c>
      <c r="T56" s="39">
        <f t="shared" si="12"/>
        <v>0</v>
      </c>
      <c r="U56" s="39">
        <f t="shared" si="13"/>
        <v>0</v>
      </c>
    </row>
    <row r="57" spans="1:21" ht="12.75" customHeight="1">
      <c r="A57" s="28" t="s">
        <v>278</v>
      </c>
      <c r="B57" s="29">
        <v>95</v>
      </c>
      <c r="C57" s="30" t="s">
        <v>279</v>
      </c>
      <c r="D57" s="31" t="s">
        <v>135</v>
      </c>
      <c r="E57" s="32" t="s">
        <v>49</v>
      </c>
      <c r="F57" s="33" t="s">
        <v>221</v>
      </c>
      <c r="G57" s="34" t="s">
        <v>26</v>
      </c>
      <c r="H57" s="35">
        <v>2444</v>
      </c>
      <c r="I57" s="36">
        <v>872</v>
      </c>
      <c r="J57" s="37">
        <v>115</v>
      </c>
      <c r="K57" s="36">
        <v>818</v>
      </c>
      <c r="L57" s="37">
        <v>32</v>
      </c>
      <c r="M57" s="36">
        <v>754</v>
      </c>
      <c r="N57" s="37">
        <v>148</v>
      </c>
      <c r="O57" s="38">
        <f t="shared" si="7"/>
        <v>0.8174</v>
      </c>
      <c r="P57" s="39">
        <f t="shared" si="8"/>
        <v>0</v>
      </c>
      <c r="Q57" s="39">
        <f t="shared" si="9"/>
        <v>0</v>
      </c>
      <c r="R57" s="39">
        <f t="shared" si="10"/>
        <v>0</v>
      </c>
      <c r="S57" s="39">
        <f t="shared" si="11"/>
        <v>0</v>
      </c>
      <c r="T57" s="39">
        <f t="shared" si="12"/>
        <v>0</v>
      </c>
      <c r="U57" s="39">
        <f t="shared" si="13"/>
        <v>0</v>
      </c>
    </row>
    <row r="58" spans="1:21" ht="12.75" customHeight="1">
      <c r="A58" s="28" t="s">
        <v>493</v>
      </c>
      <c r="B58" s="29">
        <v>186</v>
      </c>
      <c r="C58" s="30" t="s">
        <v>494</v>
      </c>
      <c r="D58" s="31" t="s">
        <v>407</v>
      </c>
      <c r="E58" s="32" t="s">
        <v>41</v>
      </c>
      <c r="F58" s="33" t="s">
        <v>61</v>
      </c>
      <c r="G58" s="34" t="s">
        <v>26</v>
      </c>
      <c r="H58" s="35">
        <v>2024</v>
      </c>
      <c r="I58" s="36">
        <v>842</v>
      </c>
      <c r="J58" s="37">
        <v>134</v>
      </c>
      <c r="K58" s="36">
        <v>593</v>
      </c>
      <c r="L58" s="37">
        <v>175</v>
      </c>
      <c r="M58" s="36">
        <v>589</v>
      </c>
      <c r="N58" s="37">
        <v>195</v>
      </c>
      <c r="O58" s="38">
        <f t="shared" si="7"/>
        <v>0.6769</v>
      </c>
      <c r="P58" s="39">
        <f t="shared" si="8"/>
        <v>0</v>
      </c>
      <c r="Q58" s="39">
        <f t="shared" si="9"/>
        <v>0</v>
      </c>
      <c r="R58" s="39">
        <f t="shared" si="10"/>
        <v>0</v>
      </c>
      <c r="S58" s="39">
        <f t="shared" si="11"/>
        <v>0</v>
      </c>
      <c r="T58" s="39">
        <f t="shared" si="12"/>
        <v>0</v>
      </c>
      <c r="U58" s="39">
        <f t="shared" si="13"/>
        <v>0</v>
      </c>
    </row>
    <row r="59" spans="1:21" ht="12.75" customHeight="1">
      <c r="A59" s="28" t="s">
        <v>171</v>
      </c>
      <c r="B59" s="29">
        <v>52</v>
      </c>
      <c r="C59" s="30" t="s">
        <v>172</v>
      </c>
      <c r="D59" s="31" t="s">
        <v>76</v>
      </c>
      <c r="E59" s="32" t="s">
        <v>4</v>
      </c>
      <c r="F59" s="33" t="s">
        <v>173</v>
      </c>
      <c r="G59" s="34" t="s">
        <v>174</v>
      </c>
      <c r="H59" s="35">
        <v>2550</v>
      </c>
      <c r="I59" s="36">
        <v>929</v>
      </c>
      <c r="J59" s="37">
        <v>59</v>
      </c>
      <c r="K59" s="36">
        <v>748</v>
      </c>
      <c r="L59" s="37">
        <v>76</v>
      </c>
      <c r="M59" s="36">
        <v>873</v>
      </c>
      <c r="N59" s="37">
        <v>46</v>
      </c>
      <c r="O59" s="38">
        <f t="shared" si="7"/>
        <v>0.8528</v>
      </c>
      <c r="P59" s="39">
        <f t="shared" si="8"/>
        <v>0</v>
      </c>
      <c r="Q59" s="39">
        <f t="shared" si="9"/>
        <v>0</v>
      </c>
      <c r="R59" s="39">
        <f t="shared" si="10"/>
        <v>0</v>
      </c>
      <c r="S59" s="39">
        <f t="shared" si="11"/>
        <v>0</v>
      </c>
      <c r="T59" s="39">
        <f t="shared" si="12"/>
        <v>0</v>
      </c>
      <c r="U59" s="39">
        <f t="shared" si="13"/>
        <v>0</v>
      </c>
    </row>
    <row r="60" spans="1:21" ht="12.75" customHeight="1">
      <c r="A60" s="28" t="s">
        <v>434</v>
      </c>
      <c r="B60" s="29">
        <v>159</v>
      </c>
      <c r="C60" s="30" t="s">
        <v>435</v>
      </c>
      <c r="D60" s="31" t="s">
        <v>400</v>
      </c>
      <c r="E60" s="32" t="s">
        <v>41</v>
      </c>
      <c r="F60" s="33" t="s">
        <v>64</v>
      </c>
      <c r="G60" s="34" t="s">
        <v>26</v>
      </c>
      <c r="H60" s="35">
        <v>2183</v>
      </c>
      <c r="I60" s="36">
        <v>765</v>
      </c>
      <c r="J60" s="37">
        <v>181</v>
      </c>
      <c r="K60" s="36">
        <v>650</v>
      </c>
      <c r="L60" s="37">
        <v>140</v>
      </c>
      <c r="M60" s="36">
        <v>768</v>
      </c>
      <c r="N60" s="37">
        <v>136</v>
      </c>
      <c r="O60" s="38">
        <f t="shared" si="7"/>
        <v>0.7301</v>
      </c>
      <c r="P60" s="39">
        <f t="shared" si="8"/>
        <v>0</v>
      </c>
      <c r="Q60" s="39">
        <f t="shared" si="9"/>
        <v>0</v>
      </c>
      <c r="R60" s="39">
        <f t="shared" si="10"/>
        <v>0</v>
      </c>
      <c r="S60" s="39">
        <f t="shared" si="11"/>
        <v>0</v>
      </c>
      <c r="T60" s="39">
        <f t="shared" si="12"/>
        <v>0</v>
      </c>
      <c r="U60" s="39">
        <f t="shared" si="13"/>
        <v>0</v>
      </c>
    </row>
    <row r="61" spans="1:21" ht="12.75" customHeight="1">
      <c r="A61" s="28" t="s">
        <v>243</v>
      </c>
      <c r="B61" s="29">
        <v>80</v>
      </c>
      <c r="C61" s="30" t="s">
        <v>244</v>
      </c>
      <c r="D61" s="31" t="s">
        <v>139</v>
      </c>
      <c r="E61" s="32" t="s">
        <v>4</v>
      </c>
      <c r="F61" s="33" t="s">
        <v>245</v>
      </c>
      <c r="G61" s="34" t="s">
        <v>31</v>
      </c>
      <c r="H61" s="35">
        <v>2466</v>
      </c>
      <c r="I61" s="36">
        <v>918</v>
      </c>
      <c r="J61" s="37">
        <v>67</v>
      </c>
      <c r="K61" s="36">
        <v>717</v>
      </c>
      <c r="L61" s="37">
        <v>100</v>
      </c>
      <c r="M61" s="36">
        <v>831</v>
      </c>
      <c r="N61" s="37">
        <v>88</v>
      </c>
      <c r="O61" s="38">
        <f t="shared" si="7"/>
        <v>0.8247</v>
      </c>
      <c r="P61" s="39">
        <f t="shared" si="8"/>
        <v>0</v>
      </c>
      <c r="Q61" s="39">
        <f t="shared" si="9"/>
        <v>0</v>
      </c>
      <c r="R61" s="39">
        <f t="shared" si="10"/>
        <v>0</v>
      </c>
      <c r="S61" s="39">
        <f t="shared" si="11"/>
        <v>0</v>
      </c>
      <c r="T61" s="39">
        <f t="shared" si="12"/>
        <v>0</v>
      </c>
      <c r="U61" s="39">
        <f t="shared" si="13"/>
        <v>0</v>
      </c>
    </row>
    <row r="62" spans="1:21" ht="12.75" customHeight="1">
      <c r="A62" s="28" t="s">
        <v>268</v>
      </c>
      <c r="B62" s="29">
        <v>90</v>
      </c>
      <c r="C62" s="30" t="s">
        <v>269</v>
      </c>
      <c r="D62" s="31" t="s">
        <v>139</v>
      </c>
      <c r="E62" s="32" t="s">
        <v>41</v>
      </c>
      <c r="F62" s="33" t="s">
        <v>270</v>
      </c>
      <c r="G62" s="34" t="s">
        <v>31</v>
      </c>
      <c r="H62" s="35">
        <v>2449</v>
      </c>
      <c r="I62" s="36">
        <v>981</v>
      </c>
      <c r="J62" s="37">
        <v>31</v>
      </c>
      <c r="K62" s="36">
        <v>624</v>
      </c>
      <c r="L62" s="37">
        <v>161</v>
      </c>
      <c r="M62" s="36">
        <v>844</v>
      </c>
      <c r="N62" s="37">
        <v>71</v>
      </c>
      <c r="O62" s="38">
        <f t="shared" si="7"/>
        <v>0.8191</v>
      </c>
      <c r="P62" s="39">
        <f t="shared" si="8"/>
        <v>0</v>
      </c>
      <c r="Q62" s="39">
        <f t="shared" si="9"/>
        <v>0</v>
      </c>
      <c r="R62" s="39">
        <f t="shared" si="10"/>
        <v>0</v>
      </c>
      <c r="S62" s="39">
        <f t="shared" si="11"/>
        <v>0</v>
      </c>
      <c r="T62" s="39">
        <f t="shared" si="12"/>
        <v>0</v>
      </c>
      <c r="U62" s="39">
        <f t="shared" si="13"/>
        <v>0</v>
      </c>
    </row>
    <row r="63" spans="1:21" ht="12.75" customHeight="1">
      <c r="A63" s="28" t="s">
        <v>163</v>
      </c>
      <c r="B63" s="29">
        <v>48</v>
      </c>
      <c r="C63" s="30" t="s">
        <v>164</v>
      </c>
      <c r="D63" s="31" t="s">
        <v>76</v>
      </c>
      <c r="E63" s="32" t="s">
        <v>4</v>
      </c>
      <c r="F63" s="33" t="s">
        <v>85</v>
      </c>
      <c r="G63" s="34" t="s">
        <v>26</v>
      </c>
      <c r="H63" s="35">
        <v>2569</v>
      </c>
      <c r="I63" s="36">
        <v>912</v>
      </c>
      <c r="J63" s="37">
        <v>71</v>
      </c>
      <c r="K63" s="36">
        <v>775</v>
      </c>
      <c r="L63" s="37">
        <v>53</v>
      </c>
      <c r="M63" s="36">
        <v>882</v>
      </c>
      <c r="N63" s="37">
        <v>40</v>
      </c>
      <c r="O63" s="38">
        <f t="shared" si="7"/>
        <v>0.8592</v>
      </c>
      <c r="P63" s="39">
        <f t="shared" si="8"/>
        <v>0</v>
      </c>
      <c r="Q63" s="39">
        <f t="shared" si="9"/>
        <v>0</v>
      </c>
      <c r="R63" s="39">
        <f t="shared" si="10"/>
        <v>0</v>
      </c>
      <c r="S63" s="39">
        <f t="shared" si="11"/>
        <v>0</v>
      </c>
      <c r="T63" s="39">
        <f t="shared" si="12"/>
        <v>0</v>
      </c>
      <c r="U63" s="39">
        <f t="shared" si="13"/>
        <v>0</v>
      </c>
    </row>
    <row r="64" spans="1:21" ht="12.75" customHeight="1">
      <c r="A64" s="28" t="s">
        <v>114</v>
      </c>
      <c r="B64" s="29">
        <v>32</v>
      </c>
      <c r="C64" s="30" t="s">
        <v>115</v>
      </c>
      <c r="D64" s="31" t="s">
        <v>55</v>
      </c>
      <c r="E64" s="32" t="s">
        <v>49</v>
      </c>
      <c r="F64" s="33" t="s">
        <v>34</v>
      </c>
      <c r="G64" s="34" t="s">
        <v>26</v>
      </c>
      <c r="H64" s="35">
        <v>2659</v>
      </c>
      <c r="I64" s="36">
        <v>966</v>
      </c>
      <c r="J64" s="37">
        <v>40</v>
      </c>
      <c r="K64" s="36">
        <v>877</v>
      </c>
      <c r="L64" s="37">
        <v>19</v>
      </c>
      <c r="M64" s="36">
        <v>816</v>
      </c>
      <c r="N64" s="37">
        <v>105</v>
      </c>
      <c r="O64" s="38">
        <f t="shared" si="7"/>
        <v>0.8893</v>
      </c>
      <c r="P64" s="39">
        <f t="shared" si="8"/>
        <v>0</v>
      </c>
      <c r="Q64" s="39">
        <f t="shared" si="9"/>
        <v>0</v>
      </c>
      <c r="R64" s="39">
        <f t="shared" si="10"/>
        <v>0</v>
      </c>
      <c r="S64" s="39">
        <f t="shared" si="11"/>
        <v>0</v>
      </c>
      <c r="T64" s="39">
        <f t="shared" si="12"/>
        <v>0</v>
      </c>
      <c r="U64" s="39">
        <f t="shared" si="13"/>
        <v>0</v>
      </c>
    </row>
    <row r="65" spans="1:21" ht="12.75" customHeight="1">
      <c r="A65" s="28" t="s">
        <v>360</v>
      </c>
      <c r="B65" s="29">
        <v>129</v>
      </c>
      <c r="C65" s="30" t="s">
        <v>361</v>
      </c>
      <c r="D65" s="31" t="s">
        <v>107</v>
      </c>
      <c r="E65" s="32" t="s">
        <v>4</v>
      </c>
      <c r="F65" s="33" t="s">
        <v>362</v>
      </c>
      <c r="G65" s="34" t="s">
        <v>26</v>
      </c>
      <c r="H65" s="35">
        <v>2333</v>
      </c>
      <c r="I65" s="36">
        <v>798</v>
      </c>
      <c r="J65" s="37">
        <v>170</v>
      </c>
      <c r="K65" s="36">
        <v>716</v>
      </c>
      <c r="L65" s="37">
        <v>102</v>
      </c>
      <c r="M65" s="36">
        <v>819</v>
      </c>
      <c r="N65" s="37">
        <v>99</v>
      </c>
      <c r="O65" s="38">
        <f t="shared" si="7"/>
        <v>0.7803</v>
      </c>
      <c r="P65" s="39">
        <f t="shared" si="8"/>
        <v>0</v>
      </c>
      <c r="Q65" s="39">
        <f t="shared" si="9"/>
        <v>0</v>
      </c>
      <c r="R65" s="39">
        <f t="shared" si="10"/>
        <v>0</v>
      </c>
      <c r="S65" s="39">
        <f t="shared" si="11"/>
        <v>0</v>
      </c>
      <c r="T65" s="39">
        <f t="shared" si="12"/>
        <v>0</v>
      </c>
      <c r="U65" s="39">
        <f t="shared" si="13"/>
        <v>0</v>
      </c>
    </row>
    <row r="66" spans="1:21" ht="12.75" customHeight="1">
      <c r="A66" s="28" t="s">
        <v>307</v>
      </c>
      <c r="B66" s="29">
        <v>107</v>
      </c>
      <c r="C66" s="30" t="s">
        <v>308</v>
      </c>
      <c r="D66" s="31" t="s">
        <v>139</v>
      </c>
      <c r="E66" s="32" t="s">
        <v>41</v>
      </c>
      <c r="F66" s="33" t="s">
        <v>132</v>
      </c>
      <c r="G66" s="34" t="s">
        <v>126</v>
      </c>
      <c r="H66" s="35">
        <v>2394</v>
      </c>
      <c r="I66" s="36">
        <v>843</v>
      </c>
      <c r="J66" s="37">
        <v>133</v>
      </c>
      <c r="K66" s="36">
        <v>728</v>
      </c>
      <c r="L66" s="37">
        <v>90</v>
      </c>
      <c r="M66" s="36">
        <v>823</v>
      </c>
      <c r="N66" s="37">
        <v>93</v>
      </c>
      <c r="O66" s="38">
        <f t="shared" si="7"/>
        <v>0.8007</v>
      </c>
      <c r="P66" s="39">
        <f t="shared" si="8"/>
        <v>0</v>
      </c>
      <c r="Q66" s="39">
        <f t="shared" si="9"/>
        <v>0</v>
      </c>
      <c r="R66" s="39">
        <f t="shared" si="10"/>
        <v>0</v>
      </c>
      <c r="S66" s="39">
        <f t="shared" si="11"/>
        <v>0</v>
      </c>
      <c r="T66" s="39">
        <f t="shared" si="12"/>
        <v>0</v>
      </c>
      <c r="U66" s="39">
        <f t="shared" si="13"/>
        <v>0</v>
      </c>
    </row>
    <row r="67" spans="1:21" ht="12.75" customHeight="1">
      <c r="A67" s="28" t="s">
        <v>401</v>
      </c>
      <c r="B67" s="29">
        <v>145</v>
      </c>
      <c r="C67" s="30" t="s">
        <v>402</v>
      </c>
      <c r="D67" s="31" t="s">
        <v>139</v>
      </c>
      <c r="E67" s="32" t="s">
        <v>49</v>
      </c>
      <c r="F67" s="33" t="s">
        <v>173</v>
      </c>
      <c r="G67" s="34" t="s">
        <v>26</v>
      </c>
      <c r="H67" s="35">
        <v>2267</v>
      </c>
      <c r="I67" s="36">
        <v>777</v>
      </c>
      <c r="J67" s="37">
        <v>176</v>
      </c>
      <c r="K67" s="36">
        <v>732</v>
      </c>
      <c r="L67" s="37">
        <v>88</v>
      </c>
      <c r="M67" s="36">
        <v>758</v>
      </c>
      <c r="N67" s="37">
        <v>144</v>
      </c>
      <c r="O67" s="38">
        <f t="shared" si="7"/>
        <v>0.7582</v>
      </c>
      <c r="P67" s="39">
        <f t="shared" si="8"/>
        <v>0</v>
      </c>
      <c r="Q67" s="39">
        <f t="shared" si="9"/>
        <v>0</v>
      </c>
      <c r="R67" s="39">
        <f t="shared" si="10"/>
        <v>0</v>
      </c>
      <c r="S67" s="39">
        <f t="shared" si="11"/>
        <v>0</v>
      </c>
      <c r="T67" s="39">
        <f t="shared" si="12"/>
        <v>0</v>
      </c>
      <c r="U67" s="39">
        <f t="shared" si="13"/>
        <v>0</v>
      </c>
    </row>
    <row r="68" spans="1:21" ht="12.75" customHeight="1">
      <c r="A68" s="28" t="s">
        <v>251</v>
      </c>
      <c r="B68" s="29">
        <v>84</v>
      </c>
      <c r="C68" s="30" t="s">
        <v>252</v>
      </c>
      <c r="D68" s="31" t="s">
        <v>139</v>
      </c>
      <c r="E68" s="32" t="s">
        <v>41</v>
      </c>
      <c r="F68" s="33" t="s">
        <v>118</v>
      </c>
      <c r="G68" s="34" t="s">
        <v>26</v>
      </c>
      <c r="H68" s="35">
        <v>2456</v>
      </c>
      <c r="I68" s="36">
        <v>902</v>
      </c>
      <c r="J68" s="37">
        <v>80</v>
      </c>
      <c r="K68" s="36">
        <v>717</v>
      </c>
      <c r="L68" s="37">
        <v>100</v>
      </c>
      <c r="M68" s="36">
        <v>837</v>
      </c>
      <c r="N68" s="37">
        <v>81</v>
      </c>
      <c r="O68" s="38">
        <f t="shared" si="7"/>
        <v>0.8214</v>
      </c>
      <c r="P68" s="39">
        <f t="shared" si="8"/>
        <v>0</v>
      </c>
      <c r="Q68" s="39">
        <f t="shared" si="9"/>
        <v>0</v>
      </c>
      <c r="R68" s="39">
        <f t="shared" si="10"/>
        <v>0</v>
      </c>
      <c r="S68" s="39">
        <f t="shared" si="11"/>
        <v>0</v>
      </c>
      <c r="T68" s="39">
        <f t="shared" si="12"/>
        <v>0</v>
      </c>
      <c r="U68" s="39">
        <f t="shared" si="13"/>
        <v>0</v>
      </c>
    </row>
    <row r="69" spans="1:21" ht="12.75" customHeight="1">
      <c r="A69" s="28" t="s">
        <v>88</v>
      </c>
      <c r="B69" s="29">
        <v>22</v>
      </c>
      <c r="C69" s="30" t="s">
        <v>89</v>
      </c>
      <c r="D69" s="31" t="s">
        <v>29</v>
      </c>
      <c r="E69" s="32" t="s">
        <v>41</v>
      </c>
      <c r="F69" s="33" t="s">
        <v>90</v>
      </c>
      <c r="G69" s="34" t="s">
        <v>26</v>
      </c>
      <c r="H69" s="35">
        <v>2756</v>
      </c>
      <c r="I69" s="36">
        <v>1034</v>
      </c>
      <c r="J69" s="37">
        <v>9</v>
      </c>
      <c r="K69" s="36">
        <v>888</v>
      </c>
      <c r="L69" s="37">
        <v>12</v>
      </c>
      <c r="M69" s="36">
        <v>834</v>
      </c>
      <c r="N69" s="37">
        <v>85</v>
      </c>
      <c r="O69" s="38">
        <f t="shared" si="7"/>
        <v>0.9217</v>
      </c>
      <c r="P69" s="39">
        <f t="shared" si="8"/>
        <v>0</v>
      </c>
      <c r="Q69" s="39">
        <f t="shared" si="9"/>
        <v>0</v>
      </c>
      <c r="R69" s="39">
        <f t="shared" si="10"/>
        <v>0</v>
      </c>
      <c r="S69" s="39">
        <f t="shared" si="11"/>
        <v>0</v>
      </c>
      <c r="T69" s="39">
        <f t="shared" si="12"/>
        <v>0</v>
      </c>
      <c r="U69" s="39">
        <f t="shared" si="13"/>
        <v>0</v>
      </c>
    </row>
    <row r="70" spans="1:21" ht="12.75" customHeight="1">
      <c r="A70" s="28" t="s">
        <v>460</v>
      </c>
      <c r="B70" s="29">
        <v>171</v>
      </c>
      <c r="C70" s="30" t="s">
        <v>461</v>
      </c>
      <c r="D70" s="31" t="s">
        <v>121</v>
      </c>
      <c r="E70" s="32" t="s">
        <v>41</v>
      </c>
      <c r="F70" s="33" t="s">
        <v>431</v>
      </c>
      <c r="G70" s="34" t="s">
        <v>31</v>
      </c>
      <c r="H70" s="35">
        <v>2130</v>
      </c>
      <c r="I70" s="36">
        <v>764</v>
      </c>
      <c r="J70" s="37">
        <v>182</v>
      </c>
      <c r="K70" s="36">
        <v>604</v>
      </c>
      <c r="L70" s="37">
        <v>170</v>
      </c>
      <c r="M70" s="36">
        <v>762</v>
      </c>
      <c r="N70" s="37">
        <v>139</v>
      </c>
      <c r="O70" s="38">
        <f t="shared" si="7"/>
        <v>0.7124</v>
      </c>
      <c r="P70" s="39">
        <f t="shared" si="8"/>
        <v>0</v>
      </c>
      <c r="Q70" s="39">
        <f t="shared" si="9"/>
        <v>0</v>
      </c>
      <c r="R70" s="39">
        <f t="shared" si="10"/>
        <v>0</v>
      </c>
      <c r="S70" s="39">
        <f t="shared" si="11"/>
        <v>0</v>
      </c>
      <c r="T70" s="39">
        <f t="shared" si="12"/>
        <v>0</v>
      </c>
      <c r="U70" s="39">
        <f t="shared" si="13"/>
        <v>0</v>
      </c>
    </row>
    <row r="71" spans="1:21" ht="12.75" customHeight="1">
      <c r="A71" s="28" t="s">
        <v>303</v>
      </c>
      <c r="B71" s="29">
        <v>105</v>
      </c>
      <c r="C71" s="30" t="s">
        <v>304</v>
      </c>
      <c r="D71" s="31" t="s">
        <v>107</v>
      </c>
      <c r="E71" s="32" t="s">
        <v>49</v>
      </c>
      <c r="F71" s="33" t="s">
        <v>42</v>
      </c>
      <c r="G71" s="34" t="s">
        <v>31</v>
      </c>
      <c r="H71" s="35">
        <v>2398</v>
      </c>
      <c r="I71" s="36">
        <v>892</v>
      </c>
      <c r="J71" s="37">
        <v>91</v>
      </c>
      <c r="K71" s="36">
        <v>779</v>
      </c>
      <c r="L71" s="37">
        <v>52</v>
      </c>
      <c r="M71" s="36">
        <v>727</v>
      </c>
      <c r="N71" s="37">
        <v>164</v>
      </c>
      <c r="O71" s="38">
        <f t="shared" si="7"/>
        <v>0.802</v>
      </c>
      <c r="P71" s="39">
        <f t="shared" si="8"/>
        <v>0</v>
      </c>
      <c r="Q71" s="39">
        <f t="shared" si="9"/>
        <v>0</v>
      </c>
      <c r="R71" s="39">
        <f t="shared" si="10"/>
        <v>0</v>
      </c>
      <c r="S71" s="39">
        <f t="shared" si="11"/>
        <v>0</v>
      </c>
      <c r="T71" s="39">
        <f t="shared" si="12"/>
        <v>0</v>
      </c>
      <c r="U71" s="39">
        <f t="shared" si="13"/>
        <v>0</v>
      </c>
    </row>
    <row r="72" spans="1:21" ht="12.75" customHeight="1">
      <c r="A72" s="28" t="s">
        <v>345</v>
      </c>
      <c r="B72" s="29">
        <v>123</v>
      </c>
      <c r="C72" s="30" t="s">
        <v>346</v>
      </c>
      <c r="D72" s="31" t="s">
        <v>139</v>
      </c>
      <c r="E72" s="32" t="s">
        <v>41</v>
      </c>
      <c r="F72" s="33" t="s">
        <v>42</v>
      </c>
      <c r="G72" s="34" t="s">
        <v>31</v>
      </c>
      <c r="H72" s="35">
        <v>2350</v>
      </c>
      <c r="I72" s="36">
        <v>946</v>
      </c>
      <c r="J72" s="37">
        <v>53</v>
      </c>
      <c r="K72" s="36">
        <v>600</v>
      </c>
      <c r="L72" s="37">
        <v>174</v>
      </c>
      <c r="M72" s="36">
        <v>804</v>
      </c>
      <c r="N72" s="37">
        <v>118</v>
      </c>
      <c r="O72" s="38">
        <f t="shared" si="7"/>
        <v>0.786</v>
      </c>
      <c r="P72" s="39">
        <f t="shared" si="8"/>
        <v>0</v>
      </c>
      <c r="Q72" s="39">
        <f t="shared" si="9"/>
        <v>0</v>
      </c>
      <c r="R72" s="39">
        <f t="shared" si="10"/>
        <v>0</v>
      </c>
      <c r="S72" s="39">
        <f t="shared" si="11"/>
        <v>0</v>
      </c>
      <c r="T72" s="39">
        <f t="shared" si="12"/>
        <v>0</v>
      </c>
      <c r="U72" s="39">
        <f t="shared" si="13"/>
        <v>0</v>
      </c>
    </row>
    <row r="73" spans="1:21" ht="12.75" customHeight="1">
      <c r="A73" s="28" t="s">
        <v>271</v>
      </c>
      <c r="B73" s="29">
        <v>90</v>
      </c>
      <c r="C73" s="30" t="s">
        <v>272</v>
      </c>
      <c r="D73" s="31" t="s">
        <v>135</v>
      </c>
      <c r="E73" s="32" t="s">
        <v>49</v>
      </c>
      <c r="F73" s="33" t="s">
        <v>273</v>
      </c>
      <c r="G73" s="34" t="s">
        <v>31</v>
      </c>
      <c r="H73" s="35">
        <v>2449</v>
      </c>
      <c r="I73" s="36">
        <v>876</v>
      </c>
      <c r="J73" s="37">
        <v>109</v>
      </c>
      <c r="K73" s="36">
        <v>721</v>
      </c>
      <c r="L73" s="37">
        <v>95</v>
      </c>
      <c r="M73" s="36">
        <v>852</v>
      </c>
      <c r="N73" s="37">
        <v>64</v>
      </c>
      <c r="O73" s="38">
        <f t="shared" si="7"/>
        <v>0.8191</v>
      </c>
      <c r="P73" s="39">
        <f t="shared" si="8"/>
        <v>0</v>
      </c>
      <c r="Q73" s="39">
        <f t="shared" si="9"/>
        <v>0</v>
      </c>
      <c r="R73" s="39">
        <f t="shared" si="10"/>
        <v>0</v>
      </c>
      <c r="S73" s="39">
        <f t="shared" si="11"/>
        <v>0</v>
      </c>
      <c r="T73" s="39">
        <f t="shared" si="12"/>
        <v>0</v>
      </c>
      <c r="U73" s="39">
        <f t="shared" si="13"/>
        <v>0</v>
      </c>
    </row>
    <row r="74" spans="1:21" ht="12.75" customHeight="1">
      <c r="A74" s="28" t="s">
        <v>326</v>
      </c>
      <c r="B74" s="29">
        <v>114</v>
      </c>
      <c r="C74" s="30" t="s">
        <v>327</v>
      </c>
      <c r="D74" s="31" t="s">
        <v>139</v>
      </c>
      <c r="E74" s="32" t="s">
        <v>4</v>
      </c>
      <c r="F74" s="33" t="s">
        <v>34</v>
      </c>
      <c r="G74" s="34" t="s">
        <v>26</v>
      </c>
      <c r="H74" s="35">
        <v>2376</v>
      </c>
      <c r="I74" s="36">
        <v>882</v>
      </c>
      <c r="J74" s="37">
        <v>102</v>
      </c>
      <c r="K74" s="36">
        <v>636</v>
      </c>
      <c r="L74" s="37">
        <v>150</v>
      </c>
      <c r="M74" s="36">
        <v>858</v>
      </c>
      <c r="N74" s="37">
        <v>58</v>
      </c>
      <c r="O74" s="38">
        <f t="shared" si="7"/>
        <v>0.7946</v>
      </c>
      <c r="P74" s="39">
        <f t="shared" si="8"/>
        <v>0</v>
      </c>
      <c r="Q74" s="39">
        <f t="shared" si="9"/>
        <v>0</v>
      </c>
      <c r="R74" s="39">
        <f t="shared" si="10"/>
        <v>0</v>
      </c>
      <c r="S74" s="39">
        <f t="shared" si="11"/>
        <v>0</v>
      </c>
      <c r="T74" s="39">
        <f t="shared" si="12"/>
        <v>0</v>
      </c>
      <c r="U74" s="39">
        <f t="shared" si="13"/>
        <v>0</v>
      </c>
    </row>
    <row r="75" spans="1:21" ht="12.75" customHeight="1">
      <c r="A75" s="28" t="s">
        <v>179</v>
      </c>
      <c r="B75" s="29">
        <v>55</v>
      </c>
      <c r="C75" s="30" t="s">
        <v>180</v>
      </c>
      <c r="D75" s="31" t="s">
        <v>107</v>
      </c>
      <c r="E75" s="32" t="s">
        <v>41</v>
      </c>
      <c r="F75" s="33" t="s">
        <v>77</v>
      </c>
      <c r="G75" s="34" t="s">
        <v>26</v>
      </c>
      <c r="H75" s="35">
        <v>2544</v>
      </c>
      <c r="I75" s="36">
        <v>966</v>
      </c>
      <c r="J75" s="37">
        <v>40</v>
      </c>
      <c r="K75" s="36">
        <v>697</v>
      </c>
      <c r="L75" s="37">
        <v>112</v>
      </c>
      <c r="M75" s="36">
        <v>881</v>
      </c>
      <c r="N75" s="37">
        <v>41</v>
      </c>
      <c r="O75" s="38">
        <f t="shared" si="7"/>
        <v>0.8508</v>
      </c>
      <c r="P75" s="39">
        <f t="shared" si="8"/>
        <v>0</v>
      </c>
      <c r="Q75" s="39">
        <f t="shared" si="9"/>
        <v>0</v>
      </c>
      <c r="R75" s="39">
        <f t="shared" si="10"/>
        <v>0</v>
      </c>
      <c r="S75" s="39">
        <f t="shared" si="11"/>
        <v>0</v>
      </c>
      <c r="T75" s="39">
        <f t="shared" si="12"/>
        <v>0</v>
      </c>
      <c r="U75" s="39">
        <f t="shared" si="13"/>
        <v>0</v>
      </c>
    </row>
    <row r="76" spans="1:21" ht="12.75" customHeight="1">
      <c r="A76" s="28" t="s">
        <v>390</v>
      </c>
      <c r="B76" s="29">
        <v>141</v>
      </c>
      <c r="C76" s="30" t="s">
        <v>391</v>
      </c>
      <c r="D76" s="31" t="s">
        <v>290</v>
      </c>
      <c r="E76" s="32" t="s">
        <v>49</v>
      </c>
      <c r="F76" s="33" t="s">
        <v>392</v>
      </c>
      <c r="G76" s="34" t="s">
        <v>26</v>
      </c>
      <c r="H76" s="35">
        <v>2283</v>
      </c>
      <c r="I76" s="36">
        <v>825</v>
      </c>
      <c r="J76" s="37">
        <v>151</v>
      </c>
      <c r="K76" s="36">
        <v>699</v>
      </c>
      <c r="L76" s="37">
        <v>110</v>
      </c>
      <c r="M76" s="36">
        <v>759</v>
      </c>
      <c r="N76" s="37">
        <v>142</v>
      </c>
      <c r="O76" s="38">
        <f aca="true" t="shared" si="14" ref="O76:O107">ROUND(H76/$H$11,4)</f>
        <v>0.7635</v>
      </c>
      <c r="P76" s="39">
        <f aca="true" t="shared" si="15" ref="P76:P107">ROUND(calculPP1,4)</f>
        <v>0</v>
      </c>
      <c r="Q76" s="39">
        <f aca="true" t="shared" si="16" ref="Q76:Q107">ROUND(calculPP2,4)</f>
        <v>0</v>
      </c>
      <c r="R76" s="39">
        <f aca="true" t="shared" si="17" ref="R76:R107">ROUND(calculPP3,4)</f>
        <v>0</v>
      </c>
      <c r="S76" s="39">
        <f aca="true" t="shared" si="18" ref="S76:S107">ROUND(calculPP4,4)</f>
        <v>0</v>
      </c>
      <c r="T76" s="39">
        <f aca="true" t="shared" si="19" ref="T76:T107">ROUND(calculPP5,4)</f>
        <v>0</v>
      </c>
      <c r="U76" s="39">
        <f aca="true" t="shared" si="20" ref="U76:U107">ROUND(calculPP67,4)</f>
        <v>0</v>
      </c>
    </row>
    <row r="77" spans="1:21" ht="12.75" customHeight="1">
      <c r="A77" s="28" t="s">
        <v>240</v>
      </c>
      <c r="B77" s="29">
        <v>80</v>
      </c>
      <c r="C77" s="30" t="s">
        <v>241</v>
      </c>
      <c r="D77" s="31" t="s">
        <v>107</v>
      </c>
      <c r="E77" s="32" t="s">
        <v>41</v>
      </c>
      <c r="F77" s="33" t="s">
        <v>242</v>
      </c>
      <c r="G77" s="34" t="s">
        <v>31</v>
      </c>
      <c r="H77" s="35">
        <v>2466</v>
      </c>
      <c r="I77" s="36">
        <v>934</v>
      </c>
      <c r="J77" s="37">
        <v>56</v>
      </c>
      <c r="K77" s="36">
        <v>669</v>
      </c>
      <c r="L77" s="37">
        <v>130</v>
      </c>
      <c r="M77" s="36">
        <v>863</v>
      </c>
      <c r="N77" s="37">
        <v>55</v>
      </c>
      <c r="O77" s="38">
        <f t="shared" si="14"/>
        <v>0.8247</v>
      </c>
      <c r="P77" s="39">
        <f t="shared" si="15"/>
        <v>0</v>
      </c>
      <c r="Q77" s="39">
        <f t="shared" si="16"/>
        <v>0</v>
      </c>
      <c r="R77" s="39">
        <f t="shared" si="17"/>
        <v>0</v>
      </c>
      <c r="S77" s="39">
        <f t="shared" si="18"/>
        <v>0</v>
      </c>
      <c r="T77" s="39">
        <f t="shared" si="19"/>
        <v>0</v>
      </c>
      <c r="U77" s="39">
        <f t="shared" si="20"/>
        <v>0</v>
      </c>
    </row>
    <row r="78" spans="1:21" ht="12.75" customHeight="1">
      <c r="A78" s="28" t="s">
        <v>198</v>
      </c>
      <c r="B78" s="29">
        <v>63</v>
      </c>
      <c r="C78" s="30" t="s">
        <v>199</v>
      </c>
      <c r="D78" s="31" t="s">
        <v>107</v>
      </c>
      <c r="E78" s="32" t="s">
        <v>41</v>
      </c>
      <c r="F78" s="33" t="s">
        <v>200</v>
      </c>
      <c r="G78" s="34" t="s">
        <v>126</v>
      </c>
      <c r="H78" s="35">
        <v>2516</v>
      </c>
      <c r="I78" s="36">
        <v>912</v>
      </c>
      <c r="J78" s="37">
        <v>71</v>
      </c>
      <c r="K78" s="36">
        <v>787</v>
      </c>
      <c r="L78" s="37">
        <v>47</v>
      </c>
      <c r="M78" s="36">
        <v>817</v>
      </c>
      <c r="N78" s="37">
        <v>103</v>
      </c>
      <c r="O78" s="38">
        <f t="shared" si="14"/>
        <v>0.8415</v>
      </c>
      <c r="P78" s="39">
        <f t="shared" si="15"/>
        <v>0</v>
      </c>
      <c r="Q78" s="39">
        <f t="shared" si="16"/>
        <v>0</v>
      </c>
      <c r="R78" s="39">
        <f t="shared" si="17"/>
        <v>0</v>
      </c>
      <c r="S78" s="39">
        <f t="shared" si="18"/>
        <v>0</v>
      </c>
      <c r="T78" s="39">
        <f t="shared" si="19"/>
        <v>0</v>
      </c>
      <c r="U78" s="39">
        <f t="shared" si="20"/>
        <v>0</v>
      </c>
    </row>
    <row r="79" spans="1:21" ht="12.75" customHeight="1">
      <c r="A79" s="28" t="s">
        <v>141</v>
      </c>
      <c r="B79" s="29">
        <v>40</v>
      </c>
      <c r="C79" s="30" t="s">
        <v>142</v>
      </c>
      <c r="D79" s="31" t="s">
        <v>76</v>
      </c>
      <c r="E79" s="32" t="s">
        <v>41</v>
      </c>
      <c r="F79" s="33" t="s">
        <v>77</v>
      </c>
      <c r="G79" s="34" t="s">
        <v>26</v>
      </c>
      <c r="H79" s="35">
        <v>2602</v>
      </c>
      <c r="I79" s="36">
        <v>1009</v>
      </c>
      <c r="J79" s="37">
        <v>16</v>
      </c>
      <c r="K79" s="36">
        <v>804</v>
      </c>
      <c r="L79" s="37">
        <v>36</v>
      </c>
      <c r="M79" s="36">
        <v>789</v>
      </c>
      <c r="N79" s="37">
        <v>126</v>
      </c>
      <c r="O79" s="38">
        <f t="shared" si="14"/>
        <v>0.8702</v>
      </c>
      <c r="P79" s="39">
        <f t="shared" si="15"/>
        <v>0</v>
      </c>
      <c r="Q79" s="39">
        <f t="shared" si="16"/>
        <v>0</v>
      </c>
      <c r="R79" s="39">
        <f t="shared" si="17"/>
        <v>0</v>
      </c>
      <c r="S79" s="39">
        <f t="shared" si="18"/>
        <v>0</v>
      </c>
      <c r="T79" s="39">
        <f t="shared" si="19"/>
        <v>0</v>
      </c>
      <c r="U79" s="39">
        <f t="shared" si="20"/>
        <v>0</v>
      </c>
    </row>
    <row r="80" spans="1:21" ht="12.75" customHeight="1">
      <c r="A80" s="28" t="s">
        <v>502</v>
      </c>
      <c r="B80" s="29">
        <v>190</v>
      </c>
      <c r="C80" s="30" t="s">
        <v>503</v>
      </c>
      <c r="D80" s="31" t="s">
        <v>349</v>
      </c>
      <c r="E80" s="32" t="s">
        <v>4</v>
      </c>
      <c r="F80" s="33" t="s">
        <v>46</v>
      </c>
      <c r="G80" s="34" t="s">
        <v>26</v>
      </c>
      <c r="H80" s="35">
        <v>1970</v>
      </c>
      <c r="I80" s="36">
        <v>824</v>
      </c>
      <c r="J80" s="37">
        <v>152</v>
      </c>
      <c r="K80" s="36">
        <v>444</v>
      </c>
      <c r="L80" s="37">
        <v>196</v>
      </c>
      <c r="M80" s="36">
        <v>702</v>
      </c>
      <c r="N80" s="37">
        <v>178</v>
      </c>
      <c r="O80" s="38">
        <f t="shared" si="14"/>
        <v>0.6589</v>
      </c>
      <c r="P80" s="39">
        <f t="shared" si="15"/>
        <v>0</v>
      </c>
      <c r="Q80" s="39">
        <f t="shared" si="16"/>
        <v>0</v>
      </c>
      <c r="R80" s="39">
        <f t="shared" si="17"/>
        <v>0</v>
      </c>
      <c r="S80" s="39">
        <f t="shared" si="18"/>
        <v>0</v>
      </c>
      <c r="T80" s="39">
        <f t="shared" si="19"/>
        <v>0</v>
      </c>
      <c r="U80" s="39">
        <f t="shared" si="20"/>
        <v>0</v>
      </c>
    </row>
    <row r="81" spans="1:21" ht="12.75" customHeight="1">
      <c r="A81" s="28" t="s">
        <v>246</v>
      </c>
      <c r="B81" s="29">
        <v>82</v>
      </c>
      <c r="C81" s="30" t="s">
        <v>247</v>
      </c>
      <c r="D81" s="31" t="s">
        <v>121</v>
      </c>
      <c r="E81" s="32" t="s">
        <v>41</v>
      </c>
      <c r="F81" s="33" t="s">
        <v>248</v>
      </c>
      <c r="G81" s="34" t="s">
        <v>26</v>
      </c>
      <c r="H81" s="35">
        <v>2460</v>
      </c>
      <c r="I81" s="36">
        <v>928</v>
      </c>
      <c r="J81" s="37">
        <v>60</v>
      </c>
      <c r="K81" s="36">
        <v>725</v>
      </c>
      <c r="L81" s="37">
        <v>92</v>
      </c>
      <c r="M81" s="36">
        <v>807</v>
      </c>
      <c r="N81" s="37">
        <v>114</v>
      </c>
      <c r="O81" s="38">
        <f t="shared" si="14"/>
        <v>0.8227</v>
      </c>
      <c r="P81" s="39">
        <f t="shared" si="15"/>
        <v>0</v>
      </c>
      <c r="Q81" s="39">
        <f t="shared" si="16"/>
        <v>0</v>
      </c>
      <c r="R81" s="39">
        <f t="shared" si="17"/>
        <v>0</v>
      </c>
      <c r="S81" s="39">
        <f t="shared" si="18"/>
        <v>0</v>
      </c>
      <c r="T81" s="39">
        <f t="shared" si="19"/>
        <v>0</v>
      </c>
      <c r="U81" s="39">
        <f t="shared" si="20"/>
        <v>0</v>
      </c>
    </row>
    <row r="82" spans="1:21" ht="12.75" customHeight="1">
      <c r="A82" s="28" t="s">
        <v>405</v>
      </c>
      <c r="B82" s="29">
        <v>147</v>
      </c>
      <c r="C82" s="30" t="s">
        <v>406</v>
      </c>
      <c r="D82" s="31" t="s">
        <v>407</v>
      </c>
      <c r="E82" s="32" t="s">
        <v>4</v>
      </c>
      <c r="F82" s="33" t="s">
        <v>156</v>
      </c>
      <c r="G82" s="34" t="s">
        <v>26</v>
      </c>
      <c r="H82" s="35">
        <v>2257</v>
      </c>
      <c r="I82" s="36">
        <v>873</v>
      </c>
      <c r="J82" s="37">
        <v>112</v>
      </c>
      <c r="K82" s="36">
        <v>628</v>
      </c>
      <c r="L82" s="37">
        <v>156</v>
      </c>
      <c r="M82" s="36">
        <v>756</v>
      </c>
      <c r="N82" s="37">
        <v>145</v>
      </c>
      <c r="O82" s="38">
        <f t="shared" si="14"/>
        <v>0.7548</v>
      </c>
      <c r="P82" s="39">
        <f t="shared" si="15"/>
        <v>0</v>
      </c>
      <c r="Q82" s="39">
        <f t="shared" si="16"/>
        <v>0</v>
      </c>
      <c r="R82" s="39">
        <f t="shared" si="17"/>
        <v>0</v>
      </c>
      <c r="S82" s="39">
        <f t="shared" si="18"/>
        <v>0</v>
      </c>
      <c r="T82" s="39">
        <f t="shared" si="19"/>
        <v>0</v>
      </c>
      <c r="U82" s="39">
        <f t="shared" si="20"/>
        <v>0</v>
      </c>
    </row>
    <row r="83" spans="1:21" ht="12.75" customHeight="1">
      <c r="A83" s="28" t="s">
        <v>149</v>
      </c>
      <c r="B83" s="29">
        <v>43</v>
      </c>
      <c r="C83" s="30" t="s">
        <v>150</v>
      </c>
      <c r="D83" s="31" t="s">
        <v>45</v>
      </c>
      <c r="E83" s="32" t="s">
        <v>41</v>
      </c>
      <c r="F83" s="33" t="s">
        <v>37</v>
      </c>
      <c r="G83" s="34" t="s">
        <v>26</v>
      </c>
      <c r="H83" s="35">
        <v>2592</v>
      </c>
      <c r="I83" s="36">
        <v>889</v>
      </c>
      <c r="J83" s="37">
        <v>96</v>
      </c>
      <c r="K83" s="36">
        <v>785</v>
      </c>
      <c r="L83" s="37">
        <v>49</v>
      </c>
      <c r="M83" s="36">
        <v>918</v>
      </c>
      <c r="N83" s="37">
        <v>15</v>
      </c>
      <c r="O83" s="38">
        <f t="shared" si="14"/>
        <v>0.8669</v>
      </c>
      <c r="P83" s="39">
        <f t="shared" si="15"/>
        <v>0</v>
      </c>
      <c r="Q83" s="39">
        <f t="shared" si="16"/>
        <v>0</v>
      </c>
      <c r="R83" s="39">
        <f t="shared" si="17"/>
        <v>0</v>
      </c>
      <c r="S83" s="39">
        <f t="shared" si="18"/>
        <v>0</v>
      </c>
      <c r="T83" s="39">
        <f t="shared" si="19"/>
        <v>0</v>
      </c>
      <c r="U83" s="39">
        <f t="shared" si="20"/>
        <v>0</v>
      </c>
    </row>
    <row r="84" spans="1:21" ht="12.75" customHeight="1">
      <c r="A84" s="28" t="s">
        <v>261</v>
      </c>
      <c r="B84" s="29">
        <v>88</v>
      </c>
      <c r="C84" s="30" t="s">
        <v>262</v>
      </c>
      <c r="D84" s="31" t="s">
        <v>45</v>
      </c>
      <c r="E84" s="32" t="s">
        <v>49</v>
      </c>
      <c r="F84" s="33" t="s">
        <v>263</v>
      </c>
      <c r="G84" s="34" t="s">
        <v>31</v>
      </c>
      <c r="H84" s="35">
        <v>2452</v>
      </c>
      <c r="I84" s="36">
        <v>923</v>
      </c>
      <c r="J84" s="37">
        <v>63</v>
      </c>
      <c r="K84" s="36">
        <v>702</v>
      </c>
      <c r="L84" s="37">
        <v>108</v>
      </c>
      <c r="M84" s="36">
        <v>827</v>
      </c>
      <c r="N84" s="37">
        <v>91</v>
      </c>
      <c r="O84" s="38">
        <f t="shared" si="14"/>
        <v>0.8201</v>
      </c>
      <c r="P84" s="39">
        <f t="shared" si="15"/>
        <v>0</v>
      </c>
      <c r="Q84" s="39">
        <f t="shared" si="16"/>
        <v>0</v>
      </c>
      <c r="R84" s="39">
        <f t="shared" si="17"/>
        <v>0</v>
      </c>
      <c r="S84" s="39">
        <f t="shared" si="18"/>
        <v>0</v>
      </c>
      <c r="T84" s="39">
        <f t="shared" si="19"/>
        <v>0</v>
      </c>
      <c r="U84" s="39">
        <f t="shared" si="20"/>
        <v>0</v>
      </c>
    </row>
    <row r="85" spans="1:21" ht="12.75" customHeight="1">
      <c r="A85" s="28" t="s">
        <v>233</v>
      </c>
      <c r="B85" s="29">
        <v>77</v>
      </c>
      <c r="C85" s="30" t="s">
        <v>234</v>
      </c>
      <c r="D85" s="31" t="s">
        <v>76</v>
      </c>
      <c r="E85" s="32" t="s">
        <v>41</v>
      </c>
      <c r="F85" s="33" t="s">
        <v>125</v>
      </c>
      <c r="G85" s="34" t="s">
        <v>126</v>
      </c>
      <c r="H85" s="35">
        <v>2470</v>
      </c>
      <c r="I85" s="36">
        <v>925</v>
      </c>
      <c r="J85" s="37">
        <v>62</v>
      </c>
      <c r="K85" s="36">
        <v>670</v>
      </c>
      <c r="L85" s="37">
        <v>128</v>
      </c>
      <c r="M85" s="36">
        <v>875</v>
      </c>
      <c r="N85" s="37">
        <v>45</v>
      </c>
      <c r="O85" s="38">
        <f t="shared" si="14"/>
        <v>0.8261</v>
      </c>
      <c r="P85" s="39">
        <f t="shared" si="15"/>
        <v>0</v>
      </c>
      <c r="Q85" s="39">
        <f t="shared" si="16"/>
        <v>0</v>
      </c>
      <c r="R85" s="39">
        <f t="shared" si="17"/>
        <v>0</v>
      </c>
      <c r="S85" s="39">
        <f t="shared" si="18"/>
        <v>0</v>
      </c>
      <c r="T85" s="39">
        <f t="shared" si="19"/>
        <v>0</v>
      </c>
      <c r="U85" s="39">
        <f t="shared" si="20"/>
        <v>0</v>
      </c>
    </row>
    <row r="86" spans="1:21" ht="12.75" customHeight="1">
      <c r="A86" s="28" t="s">
        <v>386</v>
      </c>
      <c r="B86" s="29">
        <v>139</v>
      </c>
      <c r="C86" s="30" t="s">
        <v>387</v>
      </c>
      <c r="D86" s="31" t="s">
        <v>311</v>
      </c>
      <c r="E86" s="32" t="s">
        <v>41</v>
      </c>
      <c r="F86" s="33" t="s">
        <v>375</v>
      </c>
      <c r="G86" s="34" t="s">
        <v>26</v>
      </c>
      <c r="H86" s="35">
        <v>2285</v>
      </c>
      <c r="I86" s="36">
        <v>827</v>
      </c>
      <c r="J86" s="37">
        <v>145</v>
      </c>
      <c r="K86" s="36">
        <v>740</v>
      </c>
      <c r="L86" s="37">
        <v>82</v>
      </c>
      <c r="M86" s="36">
        <v>718</v>
      </c>
      <c r="N86" s="37">
        <v>167</v>
      </c>
      <c r="O86" s="38">
        <f t="shared" si="14"/>
        <v>0.7642</v>
      </c>
      <c r="P86" s="39">
        <f t="shared" si="15"/>
        <v>0</v>
      </c>
      <c r="Q86" s="39">
        <f t="shared" si="16"/>
        <v>0</v>
      </c>
      <c r="R86" s="39">
        <f t="shared" si="17"/>
        <v>0</v>
      </c>
      <c r="S86" s="39">
        <f t="shared" si="18"/>
        <v>0</v>
      </c>
      <c r="T86" s="39">
        <f t="shared" si="19"/>
        <v>0</v>
      </c>
      <c r="U86" s="39">
        <f t="shared" si="20"/>
        <v>0</v>
      </c>
    </row>
    <row r="87" spans="1:21" ht="12.75" customHeight="1">
      <c r="A87" s="28" t="s">
        <v>458</v>
      </c>
      <c r="B87" s="29">
        <v>170</v>
      </c>
      <c r="C87" s="30" t="s">
        <v>459</v>
      </c>
      <c r="D87" s="31" t="s">
        <v>407</v>
      </c>
      <c r="E87" s="32" t="s">
        <v>49</v>
      </c>
      <c r="F87" s="33" t="s">
        <v>118</v>
      </c>
      <c r="G87" s="34" t="s">
        <v>26</v>
      </c>
      <c r="H87" s="35">
        <v>2137</v>
      </c>
      <c r="I87" s="36">
        <v>800</v>
      </c>
      <c r="J87" s="37">
        <v>166</v>
      </c>
      <c r="K87" s="36">
        <v>619</v>
      </c>
      <c r="L87" s="37">
        <v>164</v>
      </c>
      <c r="M87" s="36">
        <v>718</v>
      </c>
      <c r="N87" s="37">
        <v>167</v>
      </c>
      <c r="O87" s="38">
        <f t="shared" si="14"/>
        <v>0.7147</v>
      </c>
      <c r="P87" s="39">
        <f t="shared" si="15"/>
        <v>0</v>
      </c>
      <c r="Q87" s="39">
        <f t="shared" si="16"/>
        <v>0</v>
      </c>
      <c r="R87" s="39">
        <f t="shared" si="17"/>
        <v>0</v>
      </c>
      <c r="S87" s="39">
        <f t="shared" si="18"/>
        <v>0</v>
      </c>
      <c r="T87" s="39">
        <f t="shared" si="19"/>
        <v>0</v>
      </c>
      <c r="U87" s="39">
        <f t="shared" si="20"/>
        <v>0</v>
      </c>
    </row>
    <row r="88" spans="1:21" ht="12.75" customHeight="1">
      <c r="A88" s="28" t="s">
        <v>414</v>
      </c>
      <c r="B88" s="29">
        <v>150</v>
      </c>
      <c r="C88" s="30" t="s">
        <v>415</v>
      </c>
      <c r="D88" s="31" t="s">
        <v>311</v>
      </c>
      <c r="E88" s="32" t="s">
        <v>4</v>
      </c>
      <c r="F88" s="33" t="s">
        <v>273</v>
      </c>
      <c r="G88" s="34" t="s">
        <v>31</v>
      </c>
      <c r="H88" s="35">
        <v>2246</v>
      </c>
      <c r="I88" s="36">
        <v>922</v>
      </c>
      <c r="J88" s="37">
        <v>64</v>
      </c>
      <c r="K88" s="36">
        <v>571</v>
      </c>
      <c r="L88" s="37">
        <v>182</v>
      </c>
      <c r="M88" s="36">
        <v>753</v>
      </c>
      <c r="N88" s="37">
        <v>149</v>
      </c>
      <c r="O88" s="38">
        <f t="shared" si="14"/>
        <v>0.7512</v>
      </c>
      <c r="P88" s="39">
        <f t="shared" si="15"/>
        <v>0</v>
      </c>
      <c r="Q88" s="39">
        <f t="shared" si="16"/>
        <v>0</v>
      </c>
      <c r="R88" s="39">
        <f t="shared" si="17"/>
        <v>0</v>
      </c>
      <c r="S88" s="39">
        <f t="shared" si="18"/>
        <v>0</v>
      </c>
      <c r="T88" s="39">
        <f t="shared" si="19"/>
        <v>0</v>
      </c>
      <c r="U88" s="39">
        <f t="shared" si="20"/>
        <v>0</v>
      </c>
    </row>
    <row r="89" spans="1:21" ht="12.75" customHeight="1">
      <c r="A89" s="28" t="s">
        <v>191</v>
      </c>
      <c r="B89" s="29">
        <v>60</v>
      </c>
      <c r="C89" s="30" t="s">
        <v>192</v>
      </c>
      <c r="D89" s="31" t="s">
        <v>76</v>
      </c>
      <c r="E89" s="32" t="s">
        <v>49</v>
      </c>
      <c r="F89" s="33" t="s">
        <v>50</v>
      </c>
      <c r="G89" s="34" t="s">
        <v>31</v>
      </c>
      <c r="H89" s="35">
        <v>2520</v>
      </c>
      <c r="I89" s="36">
        <v>948</v>
      </c>
      <c r="J89" s="37">
        <v>49</v>
      </c>
      <c r="K89" s="36">
        <v>751</v>
      </c>
      <c r="L89" s="37">
        <v>71</v>
      </c>
      <c r="M89" s="36">
        <v>821</v>
      </c>
      <c r="N89" s="37">
        <v>97</v>
      </c>
      <c r="O89" s="38">
        <f t="shared" si="14"/>
        <v>0.8428</v>
      </c>
      <c r="P89" s="39">
        <f t="shared" si="15"/>
        <v>0</v>
      </c>
      <c r="Q89" s="39">
        <f t="shared" si="16"/>
        <v>0</v>
      </c>
      <c r="R89" s="39">
        <f t="shared" si="17"/>
        <v>0</v>
      </c>
      <c r="S89" s="39">
        <f t="shared" si="18"/>
        <v>0</v>
      </c>
      <c r="T89" s="39">
        <f t="shared" si="19"/>
        <v>0</v>
      </c>
      <c r="U89" s="39">
        <f t="shared" si="20"/>
        <v>0</v>
      </c>
    </row>
    <row r="90" spans="1:21" ht="12.75" customHeight="1">
      <c r="A90" s="28" t="s">
        <v>489</v>
      </c>
      <c r="B90" s="29">
        <v>184</v>
      </c>
      <c r="C90" s="30" t="s">
        <v>490</v>
      </c>
      <c r="D90" s="31" t="s">
        <v>407</v>
      </c>
      <c r="E90" s="32" t="s">
        <v>41</v>
      </c>
      <c r="F90" s="33" t="s">
        <v>46</v>
      </c>
      <c r="G90" s="34" t="s">
        <v>26</v>
      </c>
      <c r="H90" s="35">
        <v>2031</v>
      </c>
      <c r="I90" s="36">
        <v>849</v>
      </c>
      <c r="J90" s="37">
        <v>129</v>
      </c>
      <c r="K90" s="36">
        <v>558</v>
      </c>
      <c r="L90" s="37">
        <v>185</v>
      </c>
      <c r="M90" s="36">
        <v>624</v>
      </c>
      <c r="N90" s="37">
        <v>191</v>
      </c>
      <c r="O90" s="38">
        <f t="shared" si="14"/>
        <v>0.6793</v>
      </c>
      <c r="P90" s="39">
        <f t="shared" si="15"/>
        <v>0</v>
      </c>
      <c r="Q90" s="39">
        <f t="shared" si="16"/>
        <v>0</v>
      </c>
      <c r="R90" s="39">
        <f t="shared" si="17"/>
        <v>0</v>
      </c>
      <c r="S90" s="39">
        <f t="shared" si="18"/>
        <v>0</v>
      </c>
      <c r="T90" s="39">
        <f t="shared" si="19"/>
        <v>0</v>
      </c>
      <c r="U90" s="39">
        <f t="shared" si="20"/>
        <v>0</v>
      </c>
    </row>
    <row r="91" spans="1:21" ht="12.75" customHeight="1">
      <c r="A91" s="28" t="s">
        <v>32</v>
      </c>
      <c r="B91" s="29">
        <v>3</v>
      </c>
      <c r="C91" s="30" t="s">
        <v>33</v>
      </c>
      <c r="D91" s="31" t="s">
        <v>29</v>
      </c>
      <c r="E91" s="32" t="s">
        <v>4</v>
      </c>
      <c r="F91" s="33" t="s">
        <v>34</v>
      </c>
      <c r="G91" s="34" t="s">
        <v>26</v>
      </c>
      <c r="H91" s="35">
        <v>2914</v>
      </c>
      <c r="I91" s="36">
        <v>1060</v>
      </c>
      <c r="J91" s="37">
        <v>4</v>
      </c>
      <c r="K91" s="36">
        <v>886</v>
      </c>
      <c r="L91" s="37">
        <v>14</v>
      </c>
      <c r="M91" s="36">
        <v>968</v>
      </c>
      <c r="N91" s="37">
        <v>4</v>
      </c>
      <c r="O91" s="38">
        <f t="shared" si="14"/>
        <v>0.9746</v>
      </c>
      <c r="P91" s="39">
        <f t="shared" si="15"/>
        <v>0</v>
      </c>
      <c r="Q91" s="39">
        <f t="shared" si="16"/>
        <v>0</v>
      </c>
      <c r="R91" s="39">
        <f t="shared" si="17"/>
        <v>0</v>
      </c>
      <c r="S91" s="39">
        <f t="shared" si="18"/>
        <v>0</v>
      </c>
      <c r="T91" s="39">
        <f t="shared" si="19"/>
        <v>0</v>
      </c>
      <c r="U91" s="39">
        <f t="shared" si="20"/>
        <v>0</v>
      </c>
    </row>
    <row r="92" spans="1:21" ht="12.75" customHeight="1">
      <c r="A92" s="28" t="s">
        <v>109</v>
      </c>
      <c r="B92" s="29">
        <v>30</v>
      </c>
      <c r="C92" s="30" t="s">
        <v>110</v>
      </c>
      <c r="D92" s="31" t="s">
        <v>107</v>
      </c>
      <c r="E92" s="32" t="s">
        <v>49</v>
      </c>
      <c r="F92" s="33" t="s">
        <v>111</v>
      </c>
      <c r="G92" s="34" t="s">
        <v>31</v>
      </c>
      <c r="H92" s="35">
        <v>2671</v>
      </c>
      <c r="I92" s="36">
        <v>891</v>
      </c>
      <c r="J92" s="37">
        <v>94</v>
      </c>
      <c r="K92" s="36">
        <v>882</v>
      </c>
      <c r="L92" s="37">
        <v>15</v>
      </c>
      <c r="M92" s="36">
        <v>898</v>
      </c>
      <c r="N92" s="37">
        <v>25</v>
      </c>
      <c r="O92" s="38">
        <f t="shared" si="14"/>
        <v>0.8933</v>
      </c>
      <c r="P92" s="39">
        <f t="shared" si="15"/>
        <v>0</v>
      </c>
      <c r="Q92" s="39">
        <f t="shared" si="16"/>
        <v>0</v>
      </c>
      <c r="R92" s="39">
        <f t="shared" si="17"/>
        <v>0</v>
      </c>
      <c r="S92" s="39">
        <f t="shared" si="18"/>
        <v>0</v>
      </c>
      <c r="T92" s="39">
        <f t="shared" si="19"/>
        <v>0</v>
      </c>
      <c r="U92" s="39">
        <f t="shared" si="20"/>
        <v>0</v>
      </c>
    </row>
    <row r="93" spans="1:21" ht="12.75" customHeight="1">
      <c r="A93" s="28" t="s">
        <v>237</v>
      </c>
      <c r="B93" s="29">
        <v>78</v>
      </c>
      <c r="C93" s="30" t="s">
        <v>238</v>
      </c>
      <c r="D93" s="31" t="s">
        <v>121</v>
      </c>
      <c r="E93" s="32" t="s">
        <v>4</v>
      </c>
      <c r="F93" s="33" t="s">
        <v>239</v>
      </c>
      <c r="G93" s="34" t="s">
        <v>126</v>
      </c>
      <c r="H93" s="35">
        <v>2468</v>
      </c>
      <c r="I93" s="36">
        <v>885</v>
      </c>
      <c r="J93" s="37">
        <v>99</v>
      </c>
      <c r="K93" s="36">
        <v>718</v>
      </c>
      <c r="L93" s="37">
        <v>98</v>
      </c>
      <c r="M93" s="36">
        <v>865</v>
      </c>
      <c r="N93" s="37">
        <v>53</v>
      </c>
      <c r="O93" s="38">
        <f t="shared" si="14"/>
        <v>0.8254</v>
      </c>
      <c r="P93" s="39">
        <f t="shared" si="15"/>
        <v>0</v>
      </c>
      <c r="Q93" s="39">
        <f t="shared" si="16"/>
        <v>0</v>
      </c>
      <c r="R93" s="39">
        <f t="shared" si="17"/>
        <v>0</v>
      </c>
      <c r="S93" s="39">
        <f t="shared" si="18"/>
        <v>0</v>
      </c>
      <c r="T93" s="39">
        <f t="shared" si="19"/>
        <v>0</v>
      </c>
      <c r="U93" s="39">
        <f t="shared" si="20"/>
        <v>0</v>
      </c>
    </row>
    <row r="94" spans="1:21" ht="12.75" customHeight="1">
      <c r="A94" s="28" t="s">
        <v>69</v>
      </c>
      <c r="B94" s="29">
        <v>15</v>
      </c>
      <c r="C94" s="30" t="s">
        <v>70</v>
      </c>
      <c r="D94" s="31" t="s">
        <v>45</v>
      </c>
      <c r="E94" s="32" t="s">
        <v>4</v>
      </c>
      <c r="F94" s="33" t="s">
        <v>71</v>
      </c>
      <c r="G94" s="34" t="s">
        <v>31</v>
      </c>
      <c r="H94" s="35">
        <v>2794</v>
      </c>
      <c r="I94" s="36">
        <v>985</v>
      </c>
      <c r="J94" s="37">
        <v>26</v>
      </c>
      <c r="K94" s="36">
        <v>850</v>
      </c>
      <c r="L94" s="37">
        <v>24</v>
      </c>
      <c r="M94" s="36">
        <v>959</v>
      </c>
      <c r="N94" s="37">
        <v>7</v>
      </c>
      <c r="O94" s="38">
        <f t="shared" si="14"/>
        <v>0.9344</v>
      </c>
      <c r="P94" s="39">
        <f t="shared" si="15"/>
        <v>0</v>
      </c>
      <c r="Q94" s="39">
        <f t="shared" si="16"/>
        <v>0</v>
      </c>
      <c r="R94" s="39">
        <f t="shared" si="17"/>
        <v>0</v>
      </c>
      <c r="S94" s="39">
        <f t="shared" si="18"/>
        <v>0</v>
      </c>
      <c r="T94" s="39">
        <f t="shared" si="19"/>
        <v>0</v>
      </c>
      <c r="U94" s="39">
        <f t="shared" si="20"/>
        <v>0</v>
      </c>
    </row>
    <row r="95" spans="1:21" ht="12.75" customHeight="1">
      <c r="A95" s="28" t="s">
        <v>101</v>
      </c>
      <c r="B95" s="29">
        <v>27</v>
      </c>
      <c r="C95" s="30" t="s">
        <v>102</v>
      </c>
      <c r="D95" s="31" t="s">
        <v>45</v>
      </c>
      <c r="E95" s="32" t="s">
        <v>4</v>
      </c>
      <c r="F95" s="33" t="s">
        <v>46</v>
      </c>
      <c r="G95" s="34" t="s">
        <v>26</v>
      </c>
      <c r="H95" s="35">
        <v>2685</v>
      </c>
      <c r="I95" s="36">
        <v>967</v>
      </c>
      <c r="J95" s="37">
        <v>39</v>
      </c>
      <c r="K95" s="36">
        <v>822</v>
      </c>
      <c r="L95" s="37">
        <v>31</v>
      </c>
      <c r="M95" s="36">
        <v>896</v>
      </c>
      <c r="N95" s="37">
        <v>27</v>
      </c>
      <c r="O95" s="38">
        <f t="shared" si="14"/>
        <v>0.898</v>
      </c>
      <c r="P95" s="39">
        <f t="shared" si="15"/>
        <v>0</v>
      </c>
      <c r="Q95" s="39">
        <f t="shared" si="16"/>
        <v>0</v>
      </c>
      <c r="R95" s="39">
        <f t="shared" si="17"/>
        <v>0</v>
      </c>
      <c r="S95" s="39">
        <f t="shared" si="18"/>
        <v>0</v>
      </c>
      <c r="T95" s="39">
        <f t="shared" si="19"/>
        <v>0</v>
      </c>
      <c r="U95" s="39">
        <f t="shared" si="20"/>
        <v>0</v>
      </c>
    </row>
    <row r="96" spans="1:21" ht="12.75" customHeight="1">
      <c r="A96" s="28" t="s">
        <v>285</v>
      </c>
      <c r="B96" s="29">
        <v>98</v>
      </c>
      <c r="C96" s="30" t="s">
        <v>286</v>
      </c>
      <c r="D96" s="31" t="s">
        <v>121</v>
      </c>
      <c r="E96" s="32" t="s">
        <v>41</v>
      </c>
      <c r="F96" s="33" t="s">
        <v>287</v>
      </c>
      <c r="G96" s="34" t="s">
        <v>31</v>
      </c>
      <c r="H96" s="35">
        <v>2434</v>
      </c>
      <c r="I96" s="36">
        <v>971</v>
      </c>
      <c r="J96" s="37">
        <v>38</v>
      </c>
      <c r="K96" s="36">
        <v>741</v>
      </c>
      <c r="L96" s="37">
        <v>81</v>
      </c>
      <c r="M96" s="36">
        <v>722</v>
      </c>
      <c r="N96" s="37">
        <v>165</v>
      </c>
      <c r="O96" s="38">
        <f t="shared" si="14"/>
        <v>0.814</v>
      </c>
      <c r="P96" s="39">
        <f t="shared" si="15"/>
        <v>0</v>
      </c>
      <c r="Q96" s="39">
        <f t="shared" si="16"/>
        <v>0</v>
      </c>
      <c r="R96" s="39">
        <f t="shared" si="17"/>
        <v>0</v>
      </c>
      <c r="S96" s="39">
        <f t="shared" si="18"/>
        <v>0</v>
      </c>
      <c r="T96" s="39">
        <f t="shared" si="19"/>
        <v>0</v>
      </c>
      <c r="U96" s="39">
        <f t="shared" si="20"/>
        <v>0</v>
      </c>
    </row>
    <row r="97" spans="1:21" ht="12.75" customHeight="1">
      <c r="A97" s="28" t="s">
        <v>91</v>
      </c>
      <c r="B97" s="29">
        <v>23</v>
      </c>
      <c r="C97" s="30" t="s">
        <v>92</v>
      </c>
      <c r="D97" s="31" t="s">
        <v>29</v>
      </c>
      <c r="E97" s="32" t="s">
        <v>4</v>
      </c>
      <c r="F97" s="33" t="s">
        <v>93</v>
      </c>
      <c r="G97" s="34" t="s">
        <v>26</v>
      </c>
      <c r="H97" s="35">
        <v>2750</v>
      </c>
      <c r="I97" s="36">
        <v>1006</v>
      </c>
      <c r="J97" s="37">
        <v>20</v>
      </c>
      <c r="K97" s="36">
        <v>830</v>
      </c>
      <c r="L97" s="37">
        <v>29</v>
      </c>
      <c r="M97" s="36">
        <v>914</v>
      </c>
      <c r="N97" s="37">
        <v>18</v>
      </c>
      <c r="O97" s="38">
        <f t="shared" si="14"/>
        <v>0.9197</v>
      </c>
      <c r="P97" s="39">
        <f t="shared" si="15"/>
        <v>0</v>
      </c>
      <c r="Q97" s="39">
        <f t="shared" si="16"/>
        <v>0</v>
      </c>
      <c r="R97" s="39">
        <f t="shared" si="17"/>
        <v>0</v>
      </c>
      <c r="S97" s="39">
        <f t="shared" si="18"/>
        <v>0</v>
      </c>
      <c r="T97" s="39">
        <f t="shared" si="19"/>
        <v>0</v>
      </c>
      <c r="U97" s="39">
        <f t="shared" si="20"/>
        <v>0</v>
      </c>
    </row>
    <row r="98" spans="1:21" ht="12.75" customHeight="1">
      <c r="A98" s="28" t="s">
        <v>317</v>
      </c>
      <c r="B98" s="29">
        <v>111</v>
      </c>
      <c r="C98" s="30" t="s">
        <v>318</v>
      </c>
      <c r="D98" s="31" t="s">
        <v>121</v>
      </c>
      <c r="E98" s="32" t="s">
        <v>41</v>
      </c>
      <c r="F98" s="33" t="s">
        <v>232</v>
      </c>
      <c r="G98" s="34" t="s">
        <v>31</v>
      </c>
      <c r="H98" s="35">
        <v>2385</v>
      </c>
      <c r="I98" s="36">
        <v>842</v>
      </c>
      <c r="J98" s="37">
        <v>134</v>
      </c>
      <c r="K98" s="36">
        <v>665</v>
      </c>
      <c r="L98" s="37">
        <v>134</v>
      </c>
      <c r="M98" s="36">
        <v>878</v>
      </c>
      <c r="N98" s="37">
        <v>42</v>
      </c>
      <c r="O98" s="38">
        <f t="shared" si="14"/>
        <v>0.7977</v>
      </c>
      <c r="P98" s="39">
        <f t="shared" si="15"/>
        <v>0</v>
      </c>
      <c r="Q98" s="39">
        <f t="shared" si="16"/>
        <v>0</v>
      </c>
      <c r="R98" s="39">
        <f t="shared" si="17"/>
        <v>0</v>
      </c>
      <c r="S98" s="39">
        <f t="shared" si="18"/>
        <v>0</v>
      </c>
      <c r="T98" s="39">
        <f t="shared" si="19"/>
        <v>0</v>
      </c>
      <c r="U98" s="39">
        <f t="shared" si="20"/>
        <v>0</v>
      </c>
    </row>
    <row r="99" spans="1:21" ht="12.75" customHeight="1">
      <c r="A99" s="28" t="s">
        <v>230</v>
      </c>
      <c r="B99" s="29">
        <v>76</v>
      </c>
      <c r="C99" s="30" t="s">
        <v>231</v>
      </c>
      <c r="D99" s="31" t="s">
        <v>107</v>
      </c>
      <c r="E99" s="32" t="s">
        <v>49</v>
      </c>
      <c r="F99" s="33" t="s">
        <v>232</v>
      </c>
      <c r="G99" s="34" t="s">
        <v>31</v>
      </c>
      <c r="H99" s="35">
        <v>2473</v>
      </c>
      <c r="I99" s="36">
        <v>868</v>
      </c>
      <c r="J99" s="37">
        <v>120</v>
      </c>
      <c r="K99" s="36">
        <v>765</v>
      </c>
      <c r="L99" s="37">
        <v>60</v>
      </c>
      <c r="M99" s="36">
        <v>840</v>
      </c>
      <c r="N99" s="37">
        <v>79</v>
      </c>
      <c r="O99" s="38">
        <f t="shared" si="14"/>
        <v>0.8271</v>
      </c>
      <c r="P99" s="39">
        <f t="shared" si="15"/>
        <v>0</v>
      </c>
      <c r="Q99" s="39">
        <f t="shared" si="16"/>
        <v>0</v>
      </c>
      <c r="R99" s="39">
        <f t="shared" si="17"/>
        <v>0</v>
      </c>
      <c r="S99" s="39">
        <f t="shared" si="18"/>
        <v>0</v>
      </c>
      <c r="T99" s="39">
        <f t="shared" si="19"/>
        <v>0</v>
      </c>
      <c r="U99" s="39">
        <f t="shared" si="20"/>
        <v>0</v>
      </c>
    </row>
    <row r="100" spans="1:21" ht="12.75" customHeight="1">
      <c r="A100" s="28" t="s">
        <v>475</v>
      </c>
      <c r="B100" s="29">
        <v>178</v>
      </c>
      <c r="C100" s="30" t="s">
        <v>476</v>
      </c>
      <c r="D100" s="31" t="s">
        <v>407</v>
      </c>
      <c r="E100" s="32" t="s">
        <v>49</v>
      </c>
      <c r="F100" s="33" t="s">
        <v>118</v>
      </c>
      <c r="G100" s="34" t="s">
        <v>26</v>
      </c>
      <c r="H100" s="35">
        <v>2076</v>
      </c>
      <c r="I100" s="36">
        <v>800</v>
      </c>
      <c r="J100" s="37">
        <v>166</v>
      </c>
      <c r="K100" s="36">
        <v>520</v>
      </c>
      <c r="L100" s="37">
        <v>192</v>
      </c>
      <c r="M100" s="36">
        <v>756</v>
      </c>
      <c r="N100" s="37">
        <v>145</v>
      </c>
      <c r="O100" s="38">
        <f t="shared" si="14"/>
        <v>0.6943</v>
      </c>
      <c r="P100" s="39">
        <f t="shared" si="15"/>
        <v>0</v>
      </c>
      <c r="Q100" s="39">
        <f t="shared" si="16"/>
        <v>0</v>
      </c>
      <c r="R100" s="39">
        <f t="shared" si="17"/>
        <v>0</v>
      </c>
      <c r="S100" s="39">
        <f t="shared" si="18"/>
        <v>0</v>
      </c>
      <c r="T100" s="39">
        <f t="shared" si="19"/>
        <v>0</v>
      </c>
      <c r="U100" s="39">
        <f t="shared" si="20"/>
        <v>0</v>
      </c>
    </row>
    <row r="101" spans="1:21" ht="12.75" customHeight="1">
      <c r="A101" s="28" t="s">
        <v>347</v>
      </c>
      <c r="B101" s="29">
        <v>124</v>
      </c>
      <c r="C101" s="30" t="s">
        <v>348</v>
      </c>
      <c r="D101" s="31" t="s">
        <v>349</v>
      </c>
      <c r="E101" s="32" t="s">
        <v>41</v>
      </c>
      <c r="F101" s="33" t="s">
        <v>125</v>
      </c>
      <c r="G101" s="34" t="s">
        <v>126</v>
      </c>
      <c r="H101" s="35">
        <v>2345</v>
      </c>
      <c r="I101" s="36">
        <v>875</v>
      </c>
      <c r="J101" s="37">
        <v>110</v>
      </c>
      <c r="K101" s="36">
        <v>560</v>
      </c>
      <c r="L101" s="37">
        <v>184</v>
      </c>
      <c r="M101" s="36">
        <v>910</v>
      </c>
      <c r="N101" s="37">
        <v>22</v>
      </c>
      <c r="O101" s="38">
        <f t="shared" si="14"/>
        <v>0.7843</v>
      </c>
      <c r="P101" s="39">
        <f t="shared" si="15"/>
        <v>0</v>
      </c>
      <c r="Q101" s="39">
        <f t="shared" si="16"/>
        <v>0</v>
      </c>
      <c r="R101" s="39">
        <f t="shared" si="17"/>
        <v>0</v>
      </c>
      <c r="S101" s="39">
        <f t="shared" si="18"/>
        <v>0</v>
      </c>
      <c r="T101" s="39">
        <f t="shared" si="19"/>
        <v>0</v>
      </c>
      <c r="U101" s="39">
        <f t="shared" si="20"/>
        <v>0</v>
      </c>
    </row>
    <row r="102" spans="1:21" ht="12.75" customHeight="1">
      <c r="A102" s="28" t="s">
        <v>123</v>
      </c>
      <c r="B102" s="29">
        <v>35</v>
      </c>
      <c r="C102" s="30" t="s">
        <v>124</v>
      </c>
      <c r="D102" s="31" t="s">
        <v>45</v>
      </c>
      <c r="E102" s="32" t="s">
        <v>41</v>
      </c>
      <c r="F102" s="33" t="s">
        <v>125</v>
      </c>
      <c r="G102" s="34" t="s">
        <v>126</v>
      </c>
      <c r="H102" s="35">
        <v>2641</v>
      </c>
      <c r="I102" s="36">
        <v>984</v>
      </c>
      <c r="J102" s="37">
        <v>27</v>
      </c>
      <c r="K102" s="36">
        <v>767</v>
      </c>
      <c r="L102" s="37">
        <v>59</v>
      </c>
      <c r="M102" s="36">
        <v>890</v>
      </c>
      <c r="N102" s="37">
        <v>32</v>
      </c>
      <c r="O102" s="38">
        <f t="shared" si="14"/>
        <v>0.8833</v>
      </c>
      <c r="P102" s="39">
        <f t="shared" si="15"/>
        <v>0</v>
      </c>
      <c r="Q102" s="39">
        <f t="shared" si="16"/>
        <v>0</v>
      </c>
      <c r="R102" s="39">
        <f t="shared" si="17"/>
        <v>0</v>
      </c>
      <c r="S102" s="39">
        <f t="shared" si="18"/>
        <v>0</v>
      </c>
      <c r="T102" s="39">
        <f t="shared" si="19"/>
        <v>0</v>
      </c>
      <c r="U102" s="39">
        <f t="shared" si="20"/>
        <v>0</v>
      </c>
    </row>
    <row r="103" spans="1:21" ht="12.75" customHeight="1">
      <c r="A103" s="28" t="s">
        <v>380</v>
      </c>
      <c r="B103" s="29">
        <v>137</v>
      </c>
      <c r="C103" s="30" t="s">
        <v>381</v>
      </c>
      <c r="D103" s="31" t="s">
        <v>139</v>
      </c>
      <c r="E103" s="32" t="s">
        <v>49</v>
      </c>
      <c r="F103" s="33" t="s">
        <v>382</v>
      </c>
      <c r="G103" s="34" t="s">
        <v>31</v>
      </c>
      <c r="H103" s="35">
        <v>2289</v>
      </c>
      <c r="I103" s="36">
        <v>888</v>
      </c>
      <c r="J103" s="37">
        <v>97</v>
      </c>
      <c r="K103" s="36">
        <v>626</v>
      </c>
      <c r="L103" s="37">
        <v>159</v>
      </c>
      <c r="M103" s="36">
        <v>775</v>
      </c>
      <c r="N103" s="37">
        <v>132</v>
      </c>
      <c r="O103" s="38">
        <f t="shared" si="14"/>
        <v>0.7656</v>
      </c>
      <c r="P103" s="39">
        <f t="shared" si="15"/>
        <v>0</v>
      </c>
      <c r="Q103" s="39">
        <f t="shared" si="16"/>
        <v>0</v>
      </c>
      <c r="R103" s="39">
        <f t="shared" si="17"/>
        <v>0</v>
      </c>
      <c r="S103" s="39">
        <f t="shared" si="18"/>
        <v>0</v>
      </c>
      <c r="T103" s="39">
        <f t="shared" si="19"/>
        <v>0</v>
      </c>
      <c r="U103" s="39">
        <f t="shared" si="20"/>
        <v>0</v>
      </c>
    </row>
    <row r="104" spans="1:21" ht="12.75" customHeight="1">
      <c r="A104" s="28" t="s">
        <v>94</v>
      </c>
      <c r="B104" s="29">
        <v>24</v>
      </c>
      <c r="C104" s="30" t="s">
        <v>95</v>
      </c>
      <c r="D104" s="31" t="s">
        <v>76</v>
      </c>
      <c r="E104" s="32" t="s">
        <v>4</v>
      </c>
      <c r="F104" s="33" t="s">
        <v>96</v>
      </c>
      <c r="G104" s="34" t="s">
        <v>31</v>
      </c>
      <c r="H104" s="35">
        <v>2717</v>
      </c>
      <c r="I104" s="36">
        <v>928</v>
      </c>
      <c r="J104" s="37">
        <v>60</v>
      </c>
      <c r="K104" s="36">
        <v>875</v>
      </c>
      <c r="L104" s="37">
        <v>20</v>
      </c>
      <c r="M104" s="36">
        <v>914</v>
      </c>
      <c r="N104" s="37">
        <v>18</v>
      </c>
      <c r="O104" s="38">
        <f t="shared" si="14"/>
        <v>0.9087</v>
      </c>
      <c r="P104" s="39">
        <f t="shared" si="15"/>
        <v>0</v>
      </c>
      <c r="Q104" s="39">
        <f t="shared" si="16"/>
        <v>0</v>
      </c>
      <c r="R104" s="39">
        <f t="shared" si="17"/>
        <v>0</v>
      </c>
      <c r="S104" s="39">
        <f t="shared" si="18"/>
        <v>0</v>
      </c>
      <c r="T104" s="39">
        <f t="shared" si="19"/>
        <v>0</v>
      </c>
      <c r="U104" s="39">
        <f t="shared" si="20"/>
        <v>0</v>
      </c>
    </row>
    <row r="105" spans="1:21" ht="12.75" customHeight="1">
      <c r="A105" s="28" t="s">
        <v>516</v>
      </c>
      <c r="B105" s="29">
        <v>197</v>
      </c>
      <c r="C105" s="30" t="s">
        <v>517</v>
      </c>
      <c r="D105" s="31" t="s">
        <v>483</v>
      </c>
      <c r="E105" s="32" t="s">
        <v>41</v>
      </c>
      <c r="F105" s="33" t="s">
        <v>183</v>
      </c>
      <c r="G105" s="34" t="s">
        <v>31</v>
      </c>
      <c r="H105" s="35">
        <v>1532</v>
      </c>
      <c r="I105" s="36">
        <v>615</v>
      </c>
      <c r="J105" s="37">
        <v>196</v>
      </c>
      <c r="K105" s="36">
        <v>437</v>
      </c>
      <c r="L105" s="37">
        <v>197</v>
      </c>
      <c r="M105" s="36">
        <v>480</v>
      </c>
      <c r="N105" s="37">
        <v>197</v>
      </c>
      <c r="O105" s="38">
        <f t="shared" si="14"/>
        <v>0.5124</v>
      </c>
      <c r="P105" s="39">
        <f t="shared" si="15"/>
        <v>0</v>
      </c>
      <c r="Q105" s="39">
        <f t="shared" si="16"/>
        <v>0</v>
      </c>
      <c r="R105" s="39">
        <f t="shared" si="17"/>
        <v>0</v>
      </c>
      <c r="S105" s="39">
        <f t="shared" si="18"/>
        <v>0</v>
      </c>
      <c r="T105" s="39">
        <f t="shared" si="19"/>
        <v>0</v>
      </c>
      <c r="U105" s="39">
        <f t="shared" si="20"/>
        <v>0</v>
      </c>
    </row>
    <row r="106" spans="1:21" ht="12.75" customHeight="1">
      <c r="A106" s="28" t="s">
        <v>293</v>
      </c>
      <c r="B106" s="29">
        <v>101</v>
      </c>
      <c r="C106" s="30" t="s">
        <v>294</v>
      </c>
      <c r="D106" s="31" t="s">
        <v>107</v>
      </c>
      <c r="E106" s="32" t="s">
        <v>41</v>
      </c>
      <c r="F106" s="33" t="s">
        <v>295</v>
      </c>
      <c r="G106" s="34" t="s">
        <v>31</v>
      </c>
      <c r="H106" s="35">
        <v>2420</v>
      </c>
      <c r="I106" s="36">
        <v>896</v>
      </c>
      <c r="J106" s="37">
        <v>86</v>
      </c>
      <c r="K106" s="36">
        <v>680</v>
      </c>
      <c r="L106" s="37">
        <v>121</v>
      </c>
      <c r="M106" s="36">
        <v>844</v>
      </c>
      <c r="N106" s="37">
        <v>71</v>
      </c>
      <c r="O106" s="38">
        <f t="shared" si="14"/>
        <v>0.8094</v>
      </c>
      <c r="P106" s="39">
        <f t="shared" si="15"/>
        <v>0</v>
      </c>
      <c r="Q106" s="39">
        <f t="shared" si="16"/>
        <v>0</v>
      </c>
      <c r="R106" s="39">
        <f t="shared" si="17"/>
        <v>0</v>
      </c>
      <c r="S106" s="39">
        <f t="shared" si="18"/>
        <v>0</v>
      </c>
      <c r="T106" s="39">
        <f t="shared" si="19"/>
        <v>0</v>
      </c>
      <c r="U106" s="39">
        <f t="shared" si="20"/>
        <v>0</v>
      </c>
    </row>
    <row r="107" spans="1:21" ht="12.75" customHeight="1">
      <c r="A107" s="28" t="s">
        <v>253</v>
      </c>
      <c r="B107" s="29">
        <v>85</v>
      </c>
      <c r="C107" s="30" t="s">
        <v>254</v>
      </c>
      <c r="D107" s="31" t="s">
        <v>107</v>
      </c>
      <c r="E107" s="32" t="s">
        <v>4</v>
      </c>
      <c r="F107" s="33" t="s">
        <v>46</v>
      </c>
      <c r="G107" s="34" t="s">
        <v>26</v>
      </c>
      <c r="H107" s="35">
        <v>2455</v>
      </c>
      <c r="I107" s="36">
        <v>775</v>
      </c>
      <c r="J107" s="37">
        <v>178</v>
      </c>
      <c r="K107" s="36">
        <v>878</v>
      </c>
      <c r="L107" s="37">
        <v>17</v>
      </c>
      <c r="M107" s="36">
        <v>802</v>
      </c>
      <c r="N107" s="37">
        <v>120</v>
      </c>
      <c r="O107" s="38">
        <f t="shared" si="14"/>
        <v>0.8211</v>
      </c>
      <c r="P107" s="39">
        <f t="shared" si="15"/>
        <v>0</v>
      </c>
      <c r="Q107" s="39">
        <f t="shared" si="16"/>
        <v>0</v>
      </c>
      <c r="R107" s="39">
        <f t="shared" si="17"/>
        <v>0</v>
      </c>
      <c r="S107" s="39">
        <f t="shared" si="18"/>
        <v>0</v>
      </c>
      <c r="T107" s="39">
        <f t="shared" si="19"/>
        <v>0</v>
      </c>
      <c r="U107" s="39">
        <f t="shared" si="20"/>
        <v>0</v>
      </c>
    </row>
    <row r="108" spans="1:21" ht="12.75" customHeight="1">
      <c r="A108" s="28" t="s">
        <v>436</v>
      </c>
      <c r="B108" s="29">
        <v>160</v>
      </c>
      <c r="C108" s="30" t="s">
        <v>437</v>
      </c>
      <c r="D108" s="31" t="s">
        <v>311</v>
      </c>
      <c r="E108" s="32" t="s">
        <v>41</v>
      </c>
      <c r="F108" s="33" t="s">
        <v>438</v>
      </c>
      <c r="G108" s="34" t="s">
        <v>31</v>
      </c>
      <c r="H108" s="35">
        <v>2182</v>
      </c>
      <c r="I108" s="36">
        <v>749</v>
      </c>
      <c r="J108" s="37">
        <v>188</v>
      </c>
      <c r="K108" s="36">
        <v>678</v>
      </c>
      <c r="L108" s="37">
        <v>124</v>
      </c>
      <c r="M108" s="36">
        <v>755</v>
      </c>
      <c r="N108" s="37">
        <v>147</v>
      </c>
      <c r="O108" s="38">
        <f aca="true" t="shared" si="21" ref="O108:O139">ROUND(H108/$H$11,4)</f>
        <v>0.7298</v>
      </c>
      <c r="P108" s="39">
        <f aca="true" t="shared" si="22" ref="P108:P139">ROUND(calculPP1,4)</f>
        <v>0</v>
      </c>
      <c r="Q108" s="39">
        <f aca="true" t="shared" si="23" ref="Q108:Q139">ROUND(calculPP2,4)</f>
        <v>0</v>
      </c>
      <c r="R108" s="39">
        <f aca="true" t="shared" si="24" ref="R108:R139">ROUND(calculPP3,4)</f>
        <v>0</v>
      </c>
      <c r="S108" s="39">
        <f aca="true" t="shared" si="25" ref="S108:S139">ROUND(calculPP4,4)</f>
        <v>0</v>
      </c>
      <c r="T108" s="39">
        <f aca="true" t="shared" si="26" ref="T108:T139">ROUND(calculPP5,4)</f>
        <v>0</v>
      </c>
      <c r="U108" s="39">
        <f aca="true" t="shared" si="27" ref="U108:U139">ROUND(calculPP67,4)</f>
        <v>0</v>
      </c>
    </row>
    <row r="109" spans="1:21" ht="12.75" customHeight="1">
      <c r="A109" s="28" t="s">
        <v>53</v>
      </c>
      <c r="B109" s="29">
        <v>9</v>
      </c>
      <c r="C109" s="30" t="s">
        <v>54</v>
      </c>
      <c r="D109" s="31" t="s">
        <v>55</v>
      </c>
      <c r="E109" s="32" t="s">
        <v>4</v>
      </c>
      <c r="F109" s="33" t="s">
        <v>25</v>
      </c>
      <c r="G109" s="34" t="s">
        <v>26</v>
      </c>
      <c r="H109" s="35">
        <v>2822</v>
      </c>
      <c r="I109" s="36">
        <v>1014</v>
      </c>
      <c r="J109" s="37">
        <v>14</v>
      </c>
      <c r="K109" s="36">
        <v>891</v>
      </c>
      <c r="L109" s="37">
        <v>11</v>
      </c>
      <c r="M109" s="36">
        <v>917</v>
      </c>
      <c r="N109" s="37">
        <v>16</v>
      </c>
      <c r="O109" s="38">
        <f t="shared" si="21"/>
        <v>0.9438</v>
      </c>
      <c r="P109" s="39">
        <f t="shared" si="22"/>
        <v>0</v>
      </c>
      <c r="Q109" s="39">
        <f t="shared" si="23"/>
        <v>0</v>
      </c>
      <c r="R109" s="39">
        <f t="shared" si="24"/>
        <v>0</v>
      </c>
      <c r="S109" s="39">
        <f t="shared" si="25"/>
        <v>0</v>
      </c>
      <c r="T109" s="39">
        <f t="shared" si="26"/>
        <v>0</v>
      </c>
      <c r="U109" s="39">
        <f t="shared" si="27"/>
        <v>0</v>
      </c>
    </row>
    <row r="110" spans="1:21" ht="12.75" customHeight="1">
      <c r="A110" s="28" t="s">
        <v>222</v>
      </c>
      <c r="B110" s="29">
        <v>73</v>
      </c>
      <c r="C110" s="30" t="s">
        <v>223</v>
      </c>
      <c r="D110" s="31" t="s">
        <v>139</v>
      </c>
      <c r="E110" s="32" t="s">
        <v>4</v>
      </c>
      <c r="F110" s="33" t="s">
        <v>159</v>
      </c>
      <c r="G110" s="34" t="s">
        <v>26</v>
      </c>
      <c r="H110" s="35">
        <v>2486</v>
      </c>
      <c r="I110" s="36">
        <v>990</v>
      </c>
      <c r="J110" s="37">
        <v>24</v>
      </c>
      <c r="K110" s="36">
        <v>751</v>
      </c>
      <c r="L110" s="37">
        <v>71</v>
      </c>
      <c r="M110" s="36">
        <v>745</v>
      </c>
      <c r="N110" s="37">
        <v>153</v>
      </c>
      <c r="O110" s="38">
        <f t="shared" si="21"/>
        <v>0.8314</v>
      </c>
      <c r="P110" s="39">
        <f t="shared" si="22"/>
        <v>0</v>
      </c>
      <c r="Q110" s="39">
        <f t="shared" si="23"/>
        <v>0</v>
      </c>
      <c r="R110" s="39">
        <f t="shared" si="24"/>
        <v>0</v>
      </c>
      <c r="S110" s="39">
        <f t="shared" si="25"/>
        <v>0</v>
      </c>
      <c r="T110" s="39">
        <f t="shared" si="26"/>
        <v>0</v>
      </c>
      <c r="U110" s="39">
        <f t="shared" si="27"/>
        <v>0</v>
      </c>
    </row>
    <row r="111" spans="1:21" ht="12.75" customHeight="1">
      <c r="A111" s="28" t="s">
        <v>137</v>
      </c>
      <c r="B111" s="29">
        <v>39</v>
      </c>
      <c r="C111" s="30" t="s">
        <v>138</v>
      </c>
      <c r="D111" s="31" t="s">
        <v>139</v>
      </c>
      <c r="E111" s="32" t="s">
        <v>41</v>
      </c>
      <c r="F111" s="33" t="s">
        <v>140</v>
      </c>
      <c r="G111" s="34" t="s">
        <v>31</v>
      </c>
      <c r="H111" s="35">
        <v>2603</v>
      </c>
      <c r="I111" s="36">
        <v>878</v>
      </c>
      <c r="J111" s="37">
        <v>106</v>
      </c>
      <c r="K111" s="36">
        <v>770</v>
      </c>
      <c r="L111" s="37">
        <v>57</v>
      </c>
      <c r="M111" s="36">
        <v>955</v>
      </c>
      <c r="N111" s="37">
        <v>9</v>
      </c>
      <c r="O111" s="38">
        <f t="shared" si="21"/>
        <v>0.8706</v>
      </c>
      <c r="P111" s="39">
        <f t="shared" si="22"/>
        <v>0</v>
      </c>
      <c r="Q111" s="39">
        <f t="shared" si="23"/>
        <v>0</v>
      </c>
      <c r="R111" s="39">
        <f t="shared" si="24"/>
        <v>0</v>
      </c>
      <c r="S111" s="39">
        <f t="shared" si="25"/>
        <v>0</v>
      </c>
      <c r="T111" s="39">
        <f t="shared" si="26"/>
        <v>0</v>
      </c>
      <c r="U111" s="39">
        <f t="shared" si="27"/>
        <v>0</v>
      </c>
    </row>
    <row r="112" spans="1:21" ht="12.75" customHeight="1">
      <c r="A112" s="28" t="s">
        <v>169</v>
      </c>
      <c r="B112" s="29">
        <v>51</v>
      </c>
      <c r="C112" s="30" t="s">
        <v>170</v>
      </c>
      <c r="D112" s="31" t="s">
        <v>121</v>
      </c>
      <c r="E112" s="32" t="s">
        <v>49</v>
      </c>
      <c r="F112" s="33" t="s">
        <v>118</v>
      </c>
      <c r="G112" s="34" t="s">
        <v>26</v>
      </c>
      <c r="H112" s="35">
        <v>2553</v>
      </c>
      <c r="I112" s="36">
        <v>907</v>
      </c>
      <c r="J112" s="37">
        <v>76</v>
      </c>
      <c r="K112" s="36">
        <v>799</v>
      </c>
      <c r="L112" s="37">
        <v>40</v>
      </c>
      <c r="M112" s="36">
        <v>847</v>
      </c>
      <c r="N112" s="37">
        <v>68</v>
      </c>
      <c r="O112" s="38">
        <f t="shared" si="21"/>
        <v>0.8538</v>
      </c>
      <c r="P112" s="39">
        <f t="shared" si="22"/>
        <v>0</v>
      </c>
      <c r="Q112" s="39">
        <f t="shared" si="23"/>
        <v>0</v>
      </c>
      <c r="R112" s="39">
        <f t="shared" si="24"/>
        <v>0</v>
      </c>
      <c r="S112" s="39">
        <f t="shared" si="25"/>
        <v>0</v>
      </c>
      <c r="T112" s="39">
        <f t="shared" si="26"/>
        <v>0</v>
      </c>
      <c r="U112" s="39">
        <f t="shared" si="27"/>
        <v>0</v>
      </c>
    </row>
    <row r="113" spans="1:21" ht="12.75" customHeight="1">
      <c r="A113" s="28" t="s">
        <v>371</v>
      </c>
      <c r="B113" s="29">
        <v>133</v>
      </c>
      <c r="C113" s="30" t="s">
        <v>372</v>
      </c>
      <c r="D113" s="31" t="s">
        <v>228</v>
      </c>
      <c r="E113" s="32" t="s">
        <v>49</v>
      </c>
      <c r="F113" s="33" t="s">
        <v>190</v>
      </c>
      <c r="G113" s="34" t="s">
        <v>31</v>
      </c>
      <c r="H113" s="35">
        <v>2317</v>
      </c>
      <c r="I113" s="36">
        <v>879</v>
      </c>
      <c r="J113" s="37">
        <v>105</v>
      </c>
      <c r="K113" s="36">
        <v>616</v>
      </c>
      <c r="L113" s="37">
        <v>166</v>
      </c>
      <c r="M113" s="36">
        <v>822</v>
      </c>
      <c r="N113" s="37">
        <v>95</v>
      </c>
      <c r="O113" s="38">
        <f t="shared" si="21"/>
        <v>0.7749</v>
      </c>
      <c r="P113" s="39">
        <f t="shared" si="22"/>
        <v>0</v>
      </c>
      <c r="Q113" s="39">
        <f t="shared" si="23"/>
        <v>0</v>
      </c>
      <c r="R113" s="39">
        <f t="shared" si="24"/>
        <v>0</v>
      </c>
      <c r="S113" s="39">
        <f t="shared" si="25"/>
        <v>0</v>
      </c>
      <c r="T113" s="39">
        <f t="shared" si="26"/>
        <v>0</v>
      </c>
      <c r="U113" s="39">
        <f t="shared" si="27"/>
        <v>0</v>
      </c>
    </row>
    <row r="114" spans="1:21" ht="12.75" customHeight="1">
      <c r="A114" s="28" t="s">
        <v>510</v>
      </c>
      <c r="B114" s="29">
        <v>194</v>
      </c>
      <c r="C114" s="30" t="s">
        <v>511</v>
      </c>
      <c r="D114" s="31" t="s">
        <v>349</v>
      </c>
      <c r="E114" s="32" t="s">
        <v>41</v>
      </c>
      <c r="F114" s="33" t="s">
        <v>61</v>
      </c>
      <c r="G114" s="34" t="s">
        <v>26</v>
      </c>
      <c r="H114" s="35">
        <v>1884</v>
      </c>
      <c r="I114" s="36">
        <v>714</v>
      </c>
      <c r="J114" s="37">
        <v>194</v>
      </c>
      <c r="K114" s="36">
        <v>459</v>
      </c>
      <c r="L114" s="37">
        <v>195</v>
      </c>
      <c r="M114" s="36">
        <v>711</v>
      </c>
      <c r="N114" s="37">
        <v>174</v>
      </c>
      <c r="O114" s="38">
        <f t="shared" si="21"/>
        <v>0.6301</v>
      </c>
      <c r="P114" s="39">
        <f t="shared" si="22"/>
        <v>0</v>
      </c>
      <c r="Q114" s="39">
        <f t="shared" si="23"/>
        <v>0</v>
      </c>
      <c r="R114" s="39">
        <f t="shared" si="24"/>
        <v>0</v>
      </c>
      <c r="S114" s="39">
        <f t="shared" si="25"/>
        <v>0</v>
      </c>
      <c r="T114" s="39">
        <f t="shared" si="26"/>
        <v>0</v>
      </c>
      <c r="U114" s="39">
        <f t="shared" si="27"/>
        <v>0</v>
      </c>
    </row>
    <row r="115" spans="1:21" ht="12.75" customHeight="1">
      <c r="A115" s="28" t="s">
        <v>416</v>
      </c>
      <c r="B115" s="29">
        <v>151</v>
      </c>
      <c r="C115" s="30" t="s">
        <v>417</v>
      </c>
      <c r="D115" s="31" t="s">
        <v>311</v>
      </c>
      <c r="E115" s="32" t="s">
        <v>41</v>
      </c>
      <c r="F115" s="33" t="s">
        <v>221</v>
      </c>
      <c r="G115" s="34" t="s">
        <v>26</v>
      </c>
      <c r="H115" s="35">
        <v>2240</v>
      </c>
      <c r="I115" s="36">
        <v>880</v>
      </c>
      <c r="J115" s="37">
        <v>103</v>
      </c>
      <c r="K115" s="36">
        <v>640</v>
      </c>
      <c r="L115" s="37">
        <v>149</v>
      </c>
      <c r="M115" s="36">
        <v>720</v>
      </c>
      <c r="N115" s="37">
        <v>166</v>
      </c>
      <c r="O115" s="38">
        <f t="shared" si="21"/>
        <v>0.7492</v>
      </c>
      <c r="P115" s="39">
        <f t="shared" si="22"/>
        <v>0</v>
      </c>
      <c r="Q115" s="39">
        <f t="shared" si="23"/>
        <v>0</v>
      </c>
      <c r="R115" s="39">
        <f t="shared" si="24"/>
        <v>0</v>
      </c>
      <c r="S115" s="39">
        <f t="shared" si="25"/>
        <v>0</v>
      </c>
      <c r="T115" s="39">
        <f t="shared" si="26"/>
        <v>0</v>
      </c>
      <c r="U115" s="39">
        <f t="shared" si="27"/>
        <v>0</v>
      </c>
    </row>
    <row r="116" spans="1:21" ht="12.75" customHeight="1">
      <c r="A116" s="28" t="s">
        <v>291</v>
      </c>
      <c r="B116" s="29">
        <v>100</v>
      </c>
      <c r="C116" s="30" t="s">
        <v>292</v>
      </c>
      <c r="D116" s="31" t="s">
        <v>76</v>
      </c>
      <c r="E116" s="32" t="s">
        <v>4</v>
      </c>
      <c r="F116" s="33" t="s">
        <v>34</v>
      </c>
      <c r="G116" s="34" t="s">
        <v>26</v>
      </c>
      <c r="H116" s="35">
        <v>2422</v>
      </c>
      <c r="I116" s="36">
        <v>805</v>
      </c>
      <c r="J116" s="37">
        <v>164</v>
      </c>
      <c r="K116" s="36">
        <v>772</v>
      </c>
      <c r="L116" s="37">
        <v>54</v>
      </c>
      <c r="M116" s="36">
        <v>845</v>
      </c>
      <c r="N116" s="37">
        <v>69</v>
      </c>
      <c r="O116" s="38">
        <f t="shared" si="21"/>
        <v>0.81</v>
      </c>
      <c r="P116" s="39">
        <f t="shared" si="22"/>
        <v>0</v>
      </c>
      <c r="Q116" s="39">
        <f t="shared" si="23"/>
        <v>0</v>
      </c>
      <c r="R116" s="39">
        <f t="shared" si="24"/>
        <v>0</v>
      </c>
      <c r="S116" s="39">
        <f t="shared" si="25"/>
        <v>0</v>
      </c>
      <c r="T116" s="39">
        <f t="shared" si="26"/>
        <v>0</v>
      </c>
      <c r="U116" s="39">
        <f t="shared" si="27"/>
        <v>0</v>
      </c>
    </row>
    <row r="117" spans="1:21" ht="12.75" customHeight="1">
      <c r="A117" s="28" t="s">
        <v>204</v>
      </c>
      <c r="B117" s="29">
        <v>65</v>
      </c>
      <c r="C117" s="30" t="s">
        <v>205</v>
      </c>
      <c r="D117" s="31" t="s">
        <v>135</v>
      </c>
      <c r="E117" s="32" t="s">
        <v>41</v>
      </c>
      <c r="F117" s="33" t="s">
        <v>71</v>
      </c>
      <c r="G117" s="34" t="s">
        <v>26</v>
      </c>
      <c r="H117" s="35">
        <v>2507</v>
      </c>
      <c r="I117" s="36">
        <v>945</v>
      </c>
      <c r="J117" s="37">
        <v>54</v>
      </c>
      <c r="K117" s="36">
        <v>764</v>
      </c>
      <c r="L117" s="37">
        <v>62</v>
      </c>
      <c r="M117" s="36">
        <v>798</v>
      </c>
      <c r="N117" s="37">
        <v>121</v>
      </c>
      <c r="O117" s="38">
        <f t="shared" si="21"/>
        <v>0.8385</v>
      </c>
      <c r="P117" s="39">
        <f t="shared" si="22"/>
        <v>0</v>
      </c>
      <c r="Q117" s="39">
        <f t="shared" si="23"/>
        <v>0</v>
      </c>
      <c r="R117" s="39">
        <f t="shared" si="24"/>
        <v>0</v>
      </c>
      <c r="S117" s="39">
        <f t="shared" si="25"/>
        <v>0</v>
      </c>
      <c r="T117" s="39">
        <f t="shared" si="26"/>
        <v>0</v>
      </c>
      <c r="U117" s="39">
        <f t="shared" si="27"/>
        <v>0</v>
      </c>
    </row>
    <row r="118" spans="1:21" ht="12.75" customHeight="1">
      <c r="A118" s="28" t="s">
        <v>403</v>
      </c>
      <c r="B118" s="29">
        <v>146</v>
      </c>
      <c r="C118" s="30" t="s">
        <v>404</v>
      </c>
      <c r="D118" s="31" t="s">
        <v>135</v>
      </c>
      <c r="E118" s="32" t="s">
        <v>49</v>
      </c>
      <c r="F118" s="33" t="s">
        <v>334</v>
      </c>
      <c r="G118" s="34" t="s">
        <v>31</v>
      </c>
      <c r="H118" s="35">
        <v>2266</v>
      </c>
      <c r="I118" s="36">
        <v>832</v>
      </c>
      <c r="J118" s="37">
        <v>141</v>
      </c>
      <c r="K118" s="36">
        <v>686</v>
      </c>
      <c r="L118" s="37">
        <v>117</v>
      </c>
      <c r="M118" s="36">
        <v>748</v>
      </c>
      <c r="N118" s="37">
        <v>151</v>
      </c>
      <c r="O118" s="38">
        <f t="shared" si="21"/>
        <v>0.7579</v>
      </c>
      <c r="P118" s="39">
        <f t="shared" si="22"/>
        <v>0</v>
      </c>
      <c r="Q118" s="39">
        <f t="shared" si="23"/>
        <v>0</v>
      </c>
      <c r="R118" s="39">
        <f t="shared" si="24"/>
        <v>0</v>
      </c>
      <c r="S118" s="39">
        <f t="shared" si="25"/>
        <v>0</v>
      </c>
      <c r="T118" s="39">
        <f t="shared" si="26"/>
        <v>0</v>
      </c>
      <c r="U118" s="39">
        <f t="shared" si="27"/>
        <v>0</v>
      </c>
    </row>
    <row r="119" spans="1:21" ht="12.75" customHeight="1">
      <c r="A119" s="28" t="s">
        <v>332</v>
      </c>
      <c r="B119" s="29">
        <v>118</v>
      </c>
      <c r="C119" s="30" t="s">
        <v>333</v>
      </c>
      <c r="D119" s="31" t="s">
        <v>121</v>
      </c>
      <c r="E119" s="32" t="s">
        <v>49</v>
      </c>
      <c r="F119" s="33" t="s">
        <v>334</v>
      </c>
      <c r="G119" s="34" t="s">
        <v>31</v>
      </c>
      <c r="H119" s="35">
        <v>2365</v>
      </c>
      <c r="I119" s="36">
        <v>845</v>
      </c>
      <c r="J119" s="37">
        <v>132</v>
      </c>
      <c r="K119" s="36">
        <v>701</v>
      </c>
      <c r="L119" s="37">
        <v>109</v>
      </c>
      <c r="M119" s="36">
        <v>819</v>
      </c>
      <c r="N119" s="37">
        <v>99</v>
      </c>
      <c r="O119" s="38">
        <f t="shared" si="21"/>
        <v>0.791</v>
      </c>
      <c r="P119" s="39">
        <f t="shared" si="22"/>
        <v>0</v>
      </c>
      <c r="Q119" s="39">
        <f t="shared" si="23"/>
        <v>0</v>
      </c>
      <c r="R119" s="39">
        <f t="shared" si="24"/>
        <v>0</v>
      </c>
      <c r="S119" s="39">
        <f t="shared" si="25"/>
        <v>0</v>
      </c>
      <c r="T119" s="39">
        <f t="shared" si="26"/>
        <v>0</v>
      </c>
      <c r="U119" s="39">
        <f t="shared" si="27"/>
        <v>0</v>
      </c>
    </row>
    <row r="120" spans="1:21" ht="12.75" customHeight="1">
      <c r="A120" s="28" t="s">
        <v>340</v>
      </c>
      <c r="B120" s="29">
        <v>121</v>
      </c>
      <c r="C120" s="30" t="s">
        <v>341</v>
      </c>
      <c r="D120" s="31" t="s">
        <v>135</v>
      </c>
      <c r="E120" s="32" t="s">
        <v>41</v>
      </c>
      <c r="F120" s="33" t="s">
        <v>108</v>
      </c>
      <c r="G120" s="34" t="s">
        <v>26</v>
      </c>
      <c r="H120" s="35">
        <v>2354</v>
      </c>
      <c r="I120" s="36">
        <v>842</v>
      </c>
      <c r="J120" s="37">
        <v>134</v>
      </c>
      <c r="K120" s="36">
        <v>644</v>
      </c>
      <c r="L120" s="37">
        <v>146</v>
      </c>
      <c r="M120" s="36">
        <v>868</v>
      </c>
      <c r="N120" s="37">
        <v>51</v>
      </c>
      <c r="O120" s="38">
        <f t="shared" si="21"/>
        <v>0.7873</v>
      </c>
      <c r="P120" s="39">
        <f t="shared" si="22"/>
        <v>0</v>
      </c>
      <c r="Q120" s="39">
        <f t="shared" si="23"/>
        <v>0</v>
      </c>
      <c r="R120" s="39">
        <f t="shared" si="24"/>
        <v>0</v>
      </c>
      <c r="S120" s="39">
        <f t="shared" si="25"/>
        <v>0</v>
      </c>
      <c r="T120" s="39">
        <f t="shared" si="26"/>
        <v>0</v>
      </c>
      <c r="U120" s="39">
        <f t="shared" si="27"/>
        <v>0</v>
      </c>
    </row>
    <row r="121" spans="1:21" ht="12.75" customHeight="1">
      <c r="A121" s="28" t="s">
        <v>373</v>
      </c>
      <c r="B121" s="29">
        <v>134</v>
      </c>
      <c r="C121" s="30" t="s">
        <v>374</v>
      </c>
      <c r="D121" s="31" t="s">
        <v>311</v>
      </c>
      <c r="E121" s="32" t="s">
        <v>41</v>
      </c>
      <c r="F121" s="33" t="s">
        <v>375</v>
      </c>
      <c r="G121" s="34" t="s">
        <v>26</v>
      </c>
      <c r="H121" s="35">
        <v>2299</v>
      </c>
      <c r="I121" s="36">
        <v>812</v>
      </c>
      <c r="J121" s="37">
        <v>159</v>
      </c>
      <c r="K121" s="36">
        <v>678</v>
      </c>
      <c r="L121" s="37">
        <v>124</v>
      </c>
      <c r="M121" s="36">
        <v>809</v>
      </c>
      <c r="N121" s="37">
        <v>111</v>
      </c>
      <c r="O121" s="38">
        <f t="shared" si="21"/>
        <v>0.7689</v>
      </c>
      <c r="P121" s="39">
        <f t="shared" si="22"/>
        <v>0</v>
      </c>
      <c r="Q121" s="39">
        <f t="shared" si="23"/>
        <v>0</v>
      </c>
      <c r="R121" s="39">
        <f t="shared" si="24"/>
        <v>0</v>
      </c>
      <c r="S121" s="39">
        <f t="shared" si="25"/>
        <v>0</v>
      </c>
      <c r="T121" s="39">
        <f t="shared" si="26"/>
        <v>0</v>
      </c>
      <c r="U121" s="39">
        <f t="shared" si="27"/>
        <v>0</v>
      </c>
    </row>
    <row r="122" spans="1:21" ht="12.75" customHeight="1">
      <c r="A122" s="28" t="s">
        <v>219</v>
      </c>
      <c r="B122" s="29">
        <v>72</v>
      </c>
      <c r="C122" s="30" t="s">
        <v>220</v>
      </c>
      <c r="D122" s="31" t="s">
        <v>76</v>
      </c>
      <c r="E122" s="32" t="s">
        <v>41</v>
      </c>
      <c r="F122" s="33" t="s">
        <v>221</v>
      </c>
      <c r="G122" s="34" t="s">
        <v>26</v>
      </c>
      <c r="H122" s="35">
        <v>2489</v>
      </c>
      <c r="I122" s="36">
        <v>947</v>
      </c>
      <c r="J122" s="37">
        <v>52</v>
      </c>
      <c r="K122" s="36">
        <v>628</v>
      </c>
      <c r="L122" s="37">
        <v>156</v>
      </c>
      <c r="M122" s="36">
        <v>914</v>
      </c>
      <c r="N122" s="37">
        <v>18</v>
      </c>
      <c r="O122" s="38">
        <f t="shared" si="21"/>
        <v>0.8324</v>
      </c>
      <c r="P122" s="39">
        <f t="shared" si="22"/>
        <v>0</v>
      </c>
      <c r="Q122" s="39">
        <f t="shared" si="23"/>
        <v>0</v>
      </c>
      <c r="R122" s="39">
        <f t="shared" si="24"/>
        <v>0</v>
      </c>
      <c r="S122" s="39">
        <f t="shared" si="25"/>
        <v>0</v>
      </c>
      <c r="T122" s="39">
        <f t="shared" si="26"/>
        <v>0</v>
      </c>
      <c r="U122" s="39">
        <f t="shared" si="27"/>
        <v>0</v>
      </c>
    </row>
    <row r="123" spans="1:21" ht="12.75" customHeight="1">
      <c r="A123" s="28" t="s">
        <v>477</v>
      </c>
      <c r="B123" s="29">
        <v>179</v>
      </c>
      <c r="C123" s="30" t="s">
        <v>478</v>
      </c>
      <c r="D123" s="31" t="s">
        <v>135</v>
      </c>
      <c r="E123" s="32" t="s">
        <v>41</v>
      </c>
      <c r="F123" s="33" t="s">
        <v>382</v>
      </c>
      <c r="G123" s="34" t="s">
        <v>31</v>
      </c>
      <c r="H123" s="35">
        <v>2074</v>
      </c>
      <c r="I123" s="36">
        <v>759</v>
      </c>
      <c r="J123" s="37">
        <v>183</v>
      </c>
      <c r="K123" s="36">
        <v>580</v>
      </c>
      <c r="L123" s="37">
        <v>180</v>
      </c>
      <c r="M123" s="36">
        <v>735</v>
      </c>
      <c r="N123" s="37">
        <v>159</v>
      </c>
      <c r="O123" s="38">
        <f t="shared" si="21"/>
        <v>0.6936</v>
      </c>
      <c r="P123" s="39">
        <f t="shared" si="22"/>
        <v>0</v>
      </c>
      <c r="Q123" s="39">
        <f t="shared" si="23"/>
        <v>0</v>
      </c>
      <c r="R123" s="39">
        <f t="shared" si="24"/>
        <v>0</v>
      </c>
      <c r="S123" s="39">
        <f t="shared" si="25"/>
        <v>0</v>
      </c>
      <c r="T123" s="39">
        <f t="shared" si="26"/>
        <v>0</v>
      </c>
      <c r="U123" s="39">
        <f t="shared" si="27"/>
        <v>0</v>
      </c>
    </row>
    <row r="124" spans="1:21" ht="12.75" customHeight="1">
      <c r="A124" s="28" t="s">
        <v>43</v>
      </c>
      <c r="B124" s="29">
        <v>6</v>
      </c>
      <c r="C124" s="30" t="s">
        <v>44</v>
      </c>
      <c r="D124" s="31" t="s">
        <v>45</v>
      </c>
      <c r="E124" s="32" t="s">
        <v>4</v>
      </c>
      <c r="F124" s="33" t="s">
        <v>46</v>
      </c>
      <c r="G124" s="34" t="s">
        <v>26</v>
      </c>
      <c r="H124" s="35">
        <v>2831</v>
      </c>
      <c r="I124" s="36">
        <v>992</v>
      </c>
      <c r="J124" s="37">
        <v>23</v>
      </c>
      <c r="K124" s="36">
        <v>887</v>
      </c>
      <c r="L124" s="37">
        <v>13</v>
      </c>
      <c r="M124" s="36">
        <v>952</v>
      </c>
      <c r="N124" s="37">
        <v>10</v>
      </c>
      <c r="O124" s="38">
        <f t="shared" si="21"/>
        <v>0.9468</v>
      </c>
      <c r="P124" s="39">
        <f t="shared" si="22"/>
        <v>0</v>
      </c>
      <c r="Q124" s="39">
        <f t="shared" si="23"/>
        <v>0</v>
      </c>
      <c r="R124" s="39">
        <f t="shared" si="24"/>
        <v>0</v>
      </c>
      <c r="S124" s="39">
        <f t="shared" si="25"/>
        <v>0</v>
      </c>
      <c r="T124" s="39">
        <f t="shared" si="26"/>
        <v>0</v>
      </c>
      <c r="U124" s="39">
        <f t="shared" si="27"/>
        <v>0</v>
      </c>
    </row>
    <row r="125" spans="1:21" ht="12.75" customHeight="1">
      <c r="A125" s="28" t="s">
        <v>181</v>
      </c>
      <c r="B125" s="29">
        <v>56</v>
      </c>
      <c r="C125" s="30" t="s">
        <v>182</v>
      </c>
      <c r="D125" s="31" t="s">
        <v>139</v>
      </c>
      <c r="E125" s="32" t="s">
        <v>41</v>
      </c>
      <c r="F125" s="33" t="s">
        <v>183</v>
      </c>
      <c r="G125" s="34" t="s">
        <v>31</v>
      </c>
      <c r="H125" s="35">
        <v>2539</v>
      </c>
      <c r="I125" s="36">
        <v>888</v>
      </c>
      <c r="J125" s="37">
        <v>97</v>
      </c>
      <c r="K125" s="36">
        <v>765</v>
      </c>
      <c r="L125" s="37">
        <v>60</v>
      </c>
      <c r="M125" s="36">
        <v>886</v>
      </c>
      <c r="N125" s="37">
        <v>38</v>
      </c>
      <c r="O125" s="38">
        <f t="shared" si="21"/>
        <v>0.8492</v>
      </c>
      <c r="P125" s="39">
        <f t="shared" si="22"/>
        <v>0</v>
      </c>
      <c r="Q125" s="39">
        <f t="shared" si="23"/>
        <v>0</v>
      </c>
      <c r="R125" s="39">
        <f t="shared" si="24"/>
        <v>0</v>
      </c>
      <c r="S125" s="39">
        <f t="shared" si="25"/>
        <v>0</v>
      </c>
      <c r="T125" s="39">
        <f t="shared" si="26"/>
        <v>0</v>
      </c>
      <c r="U125" s="39">
        <f t="shared" si="27"/>
        <v>0</v>
      </c>
    </row>
    <row r="126" spans="1:21" ht="12.75" customHeight="1">
      <c r="A126" s="28" t="s">
        <v>500</v>
      </c>
      <c r="B126" s="29">
        <v>188</v>
      </c>
      <c r="C126" s="30" t="s">
        <v>501</v>
      </c>
      <c r="D126" s="31" t="s">
        <v>407</v>
      </c>
      <c r="E126" s="32" t="s">
        <v>49</v>
      </c>
      <c r="F126" s="33" t="s">
        <v>132</v>
      </c>
      <c r="G126" s="34" t="s">
        <v>126</v>
      </c>
      <c r="H126" s="35">
        <v>2006</v>
      </c>
      <c r="I126" s="36">
        <v>750</v>
      </c>
      <c r="J126" s="37">
        <v>186</v>
      </c>
      <c r="K126" s="36">
        <v>527</v>
      </c>
      <c r="L126" s="37">
        <v>190</v>
      </c>
      <c r="M126" s="36">
        <v>729</v>
      </c>
      <c r="N126" s="37">
        <v>163</v>
      </c>
      <c r="O126" s="38">
        <f t="shared" si="21"/>
        <v>0.6709</v>
      </c>
      <c r="P126" s="39">
        <f t="shared" si="22"/>
        <v>0</v>
      </c>
      <c r="Q126" s="39">
        <f t="shared" si="23"/>
        <v>0</v>
      </c>
      <c r="R126" s="39">
        <f t="shared" si="24"/>
        <v>0</v>
      </c>
      <c r="S126" s="39">
        <f t="shared" si="25"/>
        <v>0</v>
      </c>
      <c r="T126" s="39">
        <f t="shared" si="26"/>
        <v>0</v>
      </c>
      <c r="U126" s="39">
        <f t="shared" si="27"/>
        <v>0</v>
      </c>
    </row>
    <row r="127" spans="1:21" ht="12.75" customHeight="1">
      <c r="A127" s="28" t="s">
        <v>411</v>
      </c>
      <c r="B127" s="29">
        <v>149</v>
      </c>
      <c r="C127" s="30" t="s">
        <v>412</v>
      </c>
      <c r="D127" s="31" t="s">
        <v>311</v>
      </c>
      <c r="E127" s="32" t="s">
        <v>41</v>
      </c>
      <c r="F127" s="33" t="s">
        <v>413</v>
      </c>
      <c r="G127" s="34" t="s">
        <v>26</v>
      </c>
      <c r="H127" s="35">
        <v>2247</v>
      </c>
      <c r="I127" s="36">
        <v>868</v>
      </c>
      <c r="J127" s="37">
        <v>120</v>
      </c>
      <c r="K127" s="36">
        <v>615</v>
      </c>
      <c r="L127" s="37">
        <v>167</v>
      </c>
      <c r="M127" s="36">
        <v>764</v>
      </c>
      <c r="N127" s="37">
        <v>138</v>
      </c>
      <c r="O127" s="38">
        <f t="shared" si="21"/>
        <v>0.7515</v>
      </c>
      <c r="P127" s="39">
        <f t="shared" si="22"/>
        <v>0</v>
      </c>
      <c r="Q127" s="39">
        <f t="shared" si="23"/>
        <v>0</v>
      </c>
      <c r="R127" s="39">
        <f t="shared" si="24"/>
        <v>0</v>
      </c>
      <c r="S127" s="39">
        <f t="shared" si="25"/>
        <v>0</v>
      </c>
      <c r="T127" s="39">
        <f t="shared" si="26"/>
        <v>0</v>
      </c>
      <c r="U127" s="39">
        <f t="shared" si="27"/>
        <v>0</v>
      </c>
    </row>
    <row r="128" spans="1:21" ht="12.75" customHeight="1">
      <c r="A128" s="28" t="s">
        <v>328</v>
      </c>
      <c r="B128" s="29">
        <v>116</v>
      </c>
      <c r="C128" s="30" t="s">
        <v>329</v>
      </c>
      <c r="D128" s="31" t="s">
        <v>311</v>
      </c>
      <c r="E128" s="32" t="s">
        <v>49</v>
      </c>
      <c r="F128" s="33" t="s">
        <v>159</v>
      </c>
      <c r="G128" s="34" t="s">
        <v>26</v>
      </c>
      <c r="H128" s="35">
        <v>2367</v>
      </c>
      <c r="I128" s="36">
        <v>877</v>
      </c>
      <c r="J128" s="37">
        <v>107</v>
      </c>
      <c r="K128" s="36">
        <v>753</v>
      </c>
      <c r="L128" s="37">
        <v>70</v>
      </c>
      <c r="M128" s="36">
        <v>737</v>
      </c>
      <c r="N128" s="37">
        <v>157</v>
      </c>
      <c r="O128" s="38">
        <f t="shared" si="21"/>
        <v>0.7916</v>
      </c>
      <c r="P128" s="39">
        <f t="shared" si="22"/>
        <v>0</v>
      </c>
      <c r="Q128" s="39">
        <f t="shared" si="23"/>
        <v>0</v>
      </c>
      <c r="R128" s="39">
        <f t="shared" si="24"/>
        <v>0</v>
      </c>
      <c r="S128" s="39">
        <f t="shared" si="25"/>
        <v>0</v>
      </c>
      <c r="T128" s="39">
        <f t="shared" si="26"/>
        <v>0</v>
      </c>
      <c r="U128" s="39">
        <f t="shared" si="27"/>
        <v>0</v>
      </c>
    </row>
    <row r="129" spans="1:21" ht="12.75" customHeight="1">
      <c r="A129" s="28" t="s">
        <v>467</v>
      </c>
      <c r="B129" s="29">
        <v>174</v>
      </c>
      <c r="C129" s="30" t="s">
        <v>468</v>
      </c>
      <c r="D129" s="31" t="s">
        <v>407</v>
      </c>
      <c r="E129" s="32" t="s">
        <v>4</v>
      </c>
      <c r="F129" s="33" t="s">
        <v>159</v>
      </c>
      <c r="G129" s="34" t="s">
        <v>26</v>
      </c>
      <c r="H129" s="35">
        <v>2103</v>
      </c>
      <c r="I129" s="36">
        <v>770</v>
      </c>
      <c r="J129" s="37">
        <v>180</v>
      </c>
      <c r="K129" s="36">
        <v>739</v>
      </c>
      <c r="L129" s="37">
        <v>86</v>
      </c>
      <c r="M129" s="36">
        <v>594</v>
      </c>
      <c r="N129" s="37">
        <v>194</v>
      </c>
      <c r="O129" s="38">
        <f t="shared" si="21"/>
        <v>0.7033</v>
      </c>
      <c r="P129" s="39">
        <f t="shared" si="22"/>
        <v>0</v>
      </c>
      <c r="Q129" s="39">
        <f t="shared" si="23"/>
        <v>0</v>
      </c>
      <c r="R129" s="39">
        <f t="shared" si="24"/>
        <v>0</v>
      </c>
      <c r="S129" s="39">
        <f t="shared" si="25"/>
        <v>0</v>
      </c>
      <c r="T129" s="39">
        <f t="shared" si="26"/>
        <v>0</v>
      </c>
      <c r="U129" s="39">
        <f t="shared" si="27"/>
        <v>0</v>
      </c>
    </row>
    <row r="130" spans="1:21" ht="12.75" customHeight="1">
      <c r="A130" s="28" t="s">
        <v>62</v>
      </c>
      <c r="B130" s="29">
        <v>12</v>
      </c>
      <c r="C130" s="30" t="s">
        <v>63</v>
      </c>
      <c r="D130" s="31" t="s">
        <v>29</v>
      </c>
      <c r="E130" s="32" t="s">
        <v>4</v>
      </c>
      <c r="F130" s="33" t="s">
        <v>64</v>
      </c>
      <c r="G130" s="34" t="s">
        <v>26</v>
      </c>
      <c r="H130" s="35">
        <v>2808</v>
      </c>
      <c r="I130" s="36">
        <v>981</v>
      </c>
      <c r="J130" s="37">
        <v>31</v>
      </c>
      <c r="K130" s="36">
        <v>868</v>
      </c>
      <c r="L130" s="37">
        <v>21</v>
      </c>
      <c r="M130" s="36">
        <v>959</v>
      </c>
      <c r="N130" s="37">
        <v>7</v>
      </c>
      <c r="O130" s="38">
        <f t="shared" si="21"/>
        <v>0.9391</v>
      </c>
      <c r="P130" s="39">
        <f t="shared" si="22"/>
        <v>0</v>
      </c>
      <c r="Q130" s="39">
        <f t="shared" si="23"/>
        <v>0</v>
      </c>
      <c r="R130" s="39">
        <f t="shared" si="24"/>
        <v>0</v>
      </c>
      <c r="S130" s="39">
        <f t="shared" si="25"/>
        <v>0</v>
      </c>
      <c r="T130" s="39">
        <f t="shared" si="26"/>
        <v>0</v>
      </c>
      <c r="U130" s="39">
        <f t="shared" si="27"/>
        <v>0</v>
      </c>
    </row>
    <row r="131" spans="1:21" ht="12.75" customHeight="1">
      <c r="A131" s="28" t="s">
        <v>454</v>
      </c>
      <c r="B131" s="29">
        <v>168</v>
      </c>
      <c r="C131" s="30" t="s">
        <v>455</v>
      </c>
      <c r="D131" s="31" t="s">
        <v>349</v>
      </c>
      <c r="E131" s="32" t="s">
        <v>41</v>
      </c>
      <c r="F131" s="33" t="s">
        <v>273</v>
      </c>
      <c r="G131" s="34" t="s">
        <v>31</v>
      </c>
      <c r="H131" s="35">
        <v>2149</v>
      </c>
      <c r="I131" s="36">
        <v>755</v>
      </c>
      <c r="J131" s="37">
        <v>185</v>
      </c>
      <c r="K131" s="36">
        <v>625</v>
      </c>
      <c r="L131" s="37">
        <v>160</v>
      </c>
      <c r="M131" s="36">
        <v>769</v>
      </c>
      <c r="N131" s="37">
        <v>135</v>
      </c>
      <c r="O131" s="38">
        <f t="shared" si="21"/>
        <v>0.7187</v>
      </c>
      <c r="P131" s="39">
        <f t="shared" si="22"/>
        <v>0</v>
      </c>
      <c r="Q131" s="39">
        <f t="shared" si="23"/>
        <v>0</v>
      </c>
      <c r="R131" s="39">
        <f t="shared" si="24"/>
        <v>0</v>
      </c>
      <c r="S131" s="39">
        <f t="shared" si="25"/>
        <v>0</v>
      </c>
      <c r="T131" s="39">
        <f t="shared" si="26"/>
        <v>0</v>
      </c>
      <c r="U131" s="39">
        <f t="shared" si="27"/>
        <v>0</v>
      </c>
    </row>
    <row r="132" spans="1:21" ht="12.75" customHeight="1">
      <c r="A132" s="28" t="s">
        <v>258</v>
      </c>
      <c r="B132" s="29">
        <v>87</v>
      </c>
      <c r="C132" s="30" t="s">
        <v>259</v>
      </c>
      <c r="D132" s="31" t="s">
        <v>107</v>
      </c>
      <c r="E132" s="32" t="s">
        <v>41</v>
      </c>
      <c r="F132" s="33" t="s">
        <v>260</v>
      </c>
      <c r="G132" s="34" t="s">
        <v>26</v>
      </c>
      <c r="H132" s="35">
        <v>2453</v>
      </c>
      <c r="I132" s="36">
        <v>891</v>
      </c>
      <c r="J132" s="37">
        <v>94</v>
      </c>
      <c r="K132" s="36">
        <v>714</v>
      </c>
      <c r="L132" s="37">
        <v>104</v>
      </c>
      <c r="M132" s="36">
        <v>848</v>
      </c>
      <c r="N132" s="37">
        <v>66</v>
      </c>
      <c r="O132" s="38">
        <f t="shared" si="21"/>
        <v>0.8204</v>
      </c>
      <c r="P132" s="39">
        <f t="shared" si="22"/>
        <v>0</v>
      </c>
      <c r="Q132" s="39">
        <f t="shared" si="23"/>
        <v>0</v>
      </c>
      <c r="R132" s="39">
        <f t="shared" si="24"/>
        <v>0</v>
      </c>
      <c r="S132" s="39">
        <f t="shared" si="25"/>
        <v>0</v>
      </c>
      <c r="T132" s="39">
        <f t="shared" si="26"/>
        <v>0</v>
      </c>
      <c r="U132" s="39">
        <f t="shared" si="27"/>
        <v>0</v>
      </c>
    </row>
    <row r="133" spans="1:21" ht="12.75" customHeight="1">
      <c r="A133" s="28" t="s">
        <v>432</v>
      </c>
      <c r="B133" s="29">
        <v>158</v>
      </c>
      <c r="C133" s="30" t="s">
        <v>433</v>
      </c>
      <c r="D133" s="31" t="s">
        <v>290</v>
      </c>
      <c r="E133" s="32" t="s">
        <v>4</v>
      </c>
      <c r="F133" s="33" t="s">
        <v>159</v>
      </c>
      <c r="G133" s="34" t="s">
        <v>26</v>
      </c>
      <c r="H133" s="35">
        <v>2189</v>
      </c>
      <c r="I133" s="36">
        <v>873</v>
      </c>
      <c r="J133" s="37">
        <v>112</v>
      </c>
      <c r="K133" s="36">
        <v>492</v>
      </c>
      <c r="L133" s="37">
        <v>194</v>
      </c>
      <c r="M133" s="36">
        <v>824</v>
      </c>
      <c r="N133" s="37">
        <v>92</v>
      </c>
      <c r="O133" s="38">
        <f t="shared" si="21"/>
        <v>0.7321</v>
      </c>
      <c r="P133" s="39">
        <f t="shared" si="22"/>
        <v>0</v>
      </c>
      <c r="Q133" s="39">
        <f t="shared" si="23"/>
        <v>0</v>
      </c>
      <c r="R133" s="39">
        <f t="shared" si="24"/>
        <v>0</v>
      </c>
      <c r="S133" s="39">
        <f t="shared" si="25"/>
        <v>0</v>
      </c>
      <c r="T133" s="39">
        <f t="shared" si="26"/>
        <v>0</v>
      </c>
      <c r="U133" s="39">
        <f t="shared" si="27"/>
        <v>0</v>
      </c>
    </row>
    <row r="134" spans="1:21" ht="12.75" customHeight="1">
      <c r="A134" s="28" t="s">
        <v>235</v>
      </c>
      <c r="B134" s="29">
        <v>78</v>
      </c>
      <c r="C134" s="30" t="s">
        <v>236</v>
      </c>
      <c r="D134" s="31" t="s">
        <v>107</v>
      </c>
      <c r="E134" s="32" t="s">
        <v>41</v>
      </c>
      <c r="F134" s="33" t="s">
        <v>200</v>
      </c>
      <c r="G134" s="34" t="s">
        <v>126</v>
      </c>
      <c r="H134" s="35">
        <v>2468</v>
      </c>
      <c r="I134" s="36">
        <v>896</v>
      </c>
      <c r="J134" s="37">
        <v>86</v>
      </c>
      <c r="K134" s="36">
        <v>740</v>
      </c>
      <c r="L134" s="37">
        <v>82</v>
      </c>
      <c r="M134" s="36">
        <v>832</v>
      </c>
      <c r="N134" s="37">
        <v>87</v>
      </c>
      <c r="O134" s="38">
        <f t="shared" si="21"/>
        <v>0.8254</v>
      </c>
      <c r="P134" s="39">
        <f t="shared" si="22"/>
        <v>0</v>
      </c>
      <c r="Q134" s="39">
        <f t="shared" si="23"/>
        <v>0</v>
      </c>
      <c r="R134" s="39">
        <f t="shared" si="24"/>
        <v>0</v>
      </c>
      <c r="S134" s="39">
        <f t="shared" si="25"/>
        <v>0</v>
      </c>
      <c r="T134" s="39">
        <f t="shared" si="26"/>
        <v>0</v>
      </c>
      <c r="U134" s="39">
        <f t="shared" si="27"/>
        <v>0</v>
      </c>
    </row>
    <row r="135" spans="1:21" ht="12.75" customHeight="1">
      <c r="A135" s="28" t="s">
        <v>83</v>
      </c>
      <c r="B135" s="29">
        <v>20</v>
      </c>
      <c r="C135" s="30" t="s">
        <v>84</v>
      </c>
      <c r="D135" s="31" t="s">
        <v>40</v>
      </c>
      <c r="E135" s="32" t="s">
        <v>41</v>
      </c>
      <c r="F135" s="33" t="s">
        <v>85</v>
      </c>
      <c r="G135" s="34" t="s">
        <v>26</v>
      </c>
      <c r="H135" s="35">
        <v>2760</v>
      </c>
      <c r="I135" s="36">
        <v>1023</v>
      </c>
      <c r="J135" s="37">
        <v>12</v>
      </c>
      <c r="K135" s="36">
        <v>904</v>
      </c>
      <c r="L135" s="37">
        <v>5</v>
      </c>
      <c r="M135" s="36">
        <v>833</v>
      </c>
      <c r="N135" s="37">
        <v>86</v>
      </c>
      <c r="O135" s="38">
        <f t="shared" si="21"/>
        <v>0.9231</v>
      </c>
      <c r="P135" s="39">
        <f t="shared" si="22"/>
        <v>0</v>
      </c>
      <c r="Q135" s="39">
        <f t="shared" si="23"/>
        <v>0</v>
      </c>
      <c r="R135" s="39">
        <f t="shared" si="24"/>
        <v>0</v>
      </c>
      <c r="S135" s="39">
        <f t="shared" si="25"/>
        <v>0</v>
      </c>
      <c r="T135" s="39">
        <f t="shared" si="26"/>
        <v>0</v>
      </c>
      <c r="U135" s="39">
        <f t="shared" si="27"/>
        <v>0</v>
      </c>
    </row>
    <row r="136" spans="1:21" ht="12.75" customHeight="1">
      <c r="A136" s="28" t="s">
        <v>127</v>
      </c>
      <c r="B136" s="29">
        <v>36</v>
      </c>
      <c r="C136" s="30" t="s">
        <v>128</v>
      </c>
      <c r="D136" s="31" t="s">
        <v>107</v>
      </c>
      <c r="E136" s="32" t="s">
        <v>4</v>
      </c>
      <c r="F136" s="33" t="s">
        <v>129</v>
      </c>
      <c r="G136" s="34" t="s">
        <v>26</v>
      </c>
      <c r="H136" s="35">
        <v>2632</v>
      </c>
      <c r="I136" s="36">
        <v>963</v>
      </c>
      <c r="J136" s="37">
        <v>43</v>
      </c>
      <c r="K136" s="36">
        <v>780</v>
      </c>
      <c r="L136" s="37">
        <v>51</v>
      </c>
      <c r="M136" s="36">
        <v>889</v>
      </c>
      <c r="N136" s="37">
        <v>34</v>
      </c>
      <c r="O136" s="38">
        <f t="shared" si="21"/>
        <v>0.8803</v>
      </c>
      <c r="P136" s="39">
        <f t="shared" si="22"/>
        <v>0</v>
      </c>
      <c r="Q136" s="39">
        <f t="shared" si="23"/>
        <v>0</v>
      </c>
      <c r="R136" s="39">
        <f t="shared" si="24"/>
        <v>0</v>
      </c>
      <c r="S136" s="39">
        <f t="shared" si="25"/>
        <v>0</v>
      </c>
      <c r="T136" s="39">
        <f t="shared" si="26"/>
        <v>0</v>
      </c>
      <c r="U136" s="39">
        <f t="shared" si="27"/>
        <v>0</v>
      </c>
    </row>
    <row r="137" spans="1:21" ht="12.75" customHeight="1">
      <c r="A137" s="28" t="s">
        <v>56</v>
      </c>
      <c r="B137" s="29">
        <v>10</v>
      </c>
      <c r="C137" s="30" t="s">
        <v>57</v>
      </c>
      <c r="D137" s="31" t="s">
        <v>55</v>
      </c>
      <c r="E137" s="32" t="s">
        <v>41</v>
      </c>
      <c r="F137" s="33" t="s">
        <v>58</v>
      </c>
      <c r="G137" s="34" t="s">
        <v>26</v>
      </c>
      <c r="H137" s="35">
        <v>2818</v>
      </c>
      <c r="I137" s="36">
        <v>1029</v>
      </c>
      <c r="J137" s="37">
        <v>11</v>
      </c>
      <c r="K137" s="36">
        <v>894</v>
      </c>
      <c r="L137" s="37">
        <v>7</v>
      </c>
      <c r="M137" s="36">
        <v>895</v>
      </c>
      <c r="N137" s="37">
        <v>28</v>
      </c>
      <c r="O137" s="38">
        <f t="shared" si="21"/>
        <v>0.9425</v>
      </c>
      <c r="P137" s="39">
        <f t="shared" si="22"/>
        <v>0</v>
      </c>
      <c r="Q137" s="39">
        <f t="shared" si="23"/>
        <v>0</v>
      </c>
      <c r="R137" s="39">
        <f t="shared" si="24"/>
        <v>0</v>
      </c>
      <c r="S137" s="39">
        <f t="shared" si="25"/>
        <v>0</v>
      </c>
      <c r="T137" s="39">
        <f t="shared" si="26"/>
        <v>0</v>
      </c>
      <c r="U137" s="39">
        <f t="shared" si="27"/>
        <v>0</v>
      </c>
    </row>
    <row r="138" spans="1:21" ht="12.75" customHeight="1">
      <c r="A138" s="28" t="s">
        <v>255</v>
      </c>
      <c r="B138" s="29">
        <v>86</v>
      </c>
      <c r="C138" s="30" t="s">
        <v>256</v>
      </c>
      <c r="D138" s="31" t="s">
        <v>121</v>
      </c>
      <c r="E138" s="32" t="s">
        <v>41</v>
      </c>
      <c r="F138" s="33" t="s">
        <v>257</v>
      </c>
      <c r="G138" s="34" t="s">
        <v>31</v>
      </c>
      <c r="H138" s="35">
        <v>2454</v>
      </c>
      <c r="I138" s="36">
        <v>912</v>
      </c>
      <c r="J138" s="37">
        <v>71</v>
      </c>
      <c r="K138" s="36">
        <v>724</v>
      </c>
      <c r="L138" s="37">
        <v>94</v>
      </c>
      <c r="M138" s="36">
        <v>818</v>
      </c>
      <c r="N138" s="37">
        <v>101</v>
      </c>
      <c r="O138" s="38">
        <f t="shared" si="21"/>
        <v>0.8207</v>
      </c>
      <c r="P138" s="39">
        <f t="shared" si="22"/>
        <v>0</v>
      </c>
      <c r="Q138" s="39">
        <f t="shared" si="23"/>
        <v>0</v>
      </c>
      <c r="R138" s="39">
        <f t="shared" si="24"/>
        <v>0</v>
      </c>
      <c r="S138" s="39">
        <f t="shared" si="25"/>
        <v>0</v>
      </c>
      <c r="T138" s="39">
        <f t="shared" si="26"/>
        <v>0</v>
      </c>
      <c r="U138" s="39">
        <f t="shared" si="27"/>
        <v>0</v>
      </c>
    </row>
    <row r="139" spans="1:21" ht="12.75" customHeight="1">
      <c r="A139" s="28" t="s">
        <v>319</v>
      </c>
      <c r="B139" s="29">
        <v>112</v>
      </c>
      <c r="C139" s="30" t="s">
        <v>320</v>
      </c>
      <c r="D139" s="31" t="s">
        <v>311</v>
      </c>
      <c r="E139" s="32" t="s">
        <v>49</v>
      </c>
      <c r="F139" s="33" t="s">
        <v>173</v>
      </c>
      <c r="G139" s="34" t="s">
        <v>26</v>
      </c>
      <c r="H139" s="35">
        <v>2378</v>
      </c>
      <c r="I139" s="36">
        <v>809</v>
      </c>
      <c r="J139" s="37">
        <v>160</v>
      </c>
      <c r="K139" s="36">
        <v>734</v>
      </c>
      <c r="L139" s="37">
        <v>87</v>
      </c>
      <c r="M139" s="36">
        <v>835</v>
      </c>
      <c r="N139" s="37">
        <v>83</v>
      </c>
      <c r="O139" s="38">
        <f t="shared" si="21"/>
        <v>0.7953</v>
      </c>
      <c r="P139" s="39">
        <f t="shared" si="22"/>
        <v>0</v>
      </c>
      <c r="Q139" s="39">
        <f t="shared" si="23"/>
        <v>0</v>
      </c>
      <c r="R139" s="39">
        <f t="shared" si="24"/>
        <v>0</v>
      </c>
      <c r="S139" s="39">
        <f t="shared" si="25"/>
        <v>0</v>
      </c>
      <c r="T139" s="39">
        <f t="shared" si="26"/>
        <v>0</v>
      </c>
      <c r="U139" s="39">
        <f t="shared" si="27"/>
        <v>0</v>
      </c>
    </row>
    <row r="140" spans="1:21" ht="12.75" customHeight="1">
      <c r="A140" s="28" t="s">
        <v>160</v>
      </c>
      <c r="B140" s="29">
        <v>47</v>
      </c>
      <c r="C140" s="30" t="s">
        <v>161</v>
      </c>
      <c r="D140" s="31" t="s">
        <v>45</v>
      </c>
      <c r="E140" s="32" t="s">
        <v>41</v>
      </c>
      <c r="F140" s="33" t="s">
        <v>162</v>
      </c>
      <c r="G140" s="34" t="s">
        <v>26</v>
      </c>
      <c r="H140" s="35">
        <v>2576</v>
      </c>
      <c r="I140" s="36">
        <v>897</v>
      </c>
      <c r="J140" s="37">
        <v>85</v>
      </c>
      <c r="K140" s="36">
        <v>801</v>
      </c>
      <c r="L140" s="37">
        <v>37</v>
      </c>
      <c r="M140" s="36">
        <v>878</v>
      </c>
      <c r="N140" s="37">
        <v>42</v>
      </c>
      <c r="O140" s="38">
        <f aca="true" t="shared" si="28" ref="O140:O171">ROUND(H140/$H$11,4)</f>
        <v>0.8615</v>
      </c>
      <c r="P140" s="39">
        <f aca="true" t="shared" si="29" ref="P140:P171">ROUND(calculPP1,4)</f>
        <v>0</v>
      </c>
      <c r="Q140" s="39">
        <f aca="true" t="shared" si="30" ref="Q140:Q171">ROUND(calculPP2,4)</f>
        <v>0</v>
      </c>
      <c r="R140" s="39">
        <f aca="true" t="shared" si="31" ref="R140:R171">ROUND(calculPP3,4)</f>
        <v>0</v>
      </c>
      <c r="S140" s="39">
        <f aca="true" t="shared" si="32" ref="S140:S171">ROUND(calculPP4,4)</f>
        <v>0</v>
      </c>
      <c r="T140" s="39">
        <f aca="true" t="shared" si="33" ref="T140:T171">ROUND(calculPP5,4)</f>
        <v>0</v>
      </c>
      <c r="U140" s="39">
        <f aca="true" t="shared" si="34" ref="U140:U171">ROUND(calculPP67,4)</f>
        <v>0</v>
      </c>
    </row>
    <row r="141" spans="1:21" ht="12.75" customHeight="1">
      <c r="A141" s="28" t="s">
        <v>209</v>
      </c>
      <c r="B141" s="29">
        <v>66</v>
      </c>
      <c r="C141" s="30" t="s">
        <v>210</v>
      </c>
      <c r="D141" s="31" t="s">
        <v>107</v>
      </c>
      <c r="E141" s="32" t="s">
        <v>41</v>
      </c>
      <c r="F141" s="33" t="s">
        <v>132</v>
      </c>
      <c r="G141" s="34" t="s">
        <v>126</v>
      </c>
      <c r="H141" s="35">
        <v>2501</v>
      </c>
      <c r="I141" s="36">
        <v>883</v>
      </c>
      <c r="J141" s="37">
        <v>101</v>
      </c>
      <c r="K141" s="36">
        <v>761</v>
      </c>
      <c r="L141" s="37">
        <v>64</v>
      </c>
      <c r="M141" s="36">
        <v>857</v>
      </c>
      <c r="N141" s="37">
        <v>59</v>
      </c>
      <c r="O141" s="38">
        <f t="shared" si="28"/>
        <v>0.8365</v>
      </c>
      <c r="P141" s="39">
        <f t="shared" si="29"/>
        <v>0</v>
      </c>
      <c r="Q141" s="39">
        <f t="shared" si="30"/>
        <v>0</v>
      </c>
      <c r="R141" s="39">
        <f t="shared" si="31"/>
        <v>0</v>
      </c>
      <c r="S141" s="39">
        <f t="shared" si="32"/>
        <v>0</v>
      </c>
      <c r="T141" s="39">
        <f t="shared" si="33"/>
        <v>0</v>
      </c>
      <c r="U141" s="39">
        <f t="shared" si="34"/>
        <v>0</v>
      </c>
    </row>
    <row r="142" spans="1:21" ht="12.75" customHeight="1">
      <c r="A142" s="28" t="s">
        <v>473</v>
      </c>
      <c r="B142" s="29">
        <v>177</v>
      </c>
      <c r="C142" s="30" t="s">
        <v>474</v>
      </c>
      <c r="D142" s="31" t="s">
        <v>282</v>
      </c>
      <c r="E142" s="32" t="s">
        <v>41</v>
      </c>
      <c r="F142" s="33" t="s">
        <v>61</v>
      </c>
      <c r="G142" s="34" t="s">
        <v>26</v>
      </c>
      <c r="H142" s="35">
        <v>2082</v>
      </c>
      <c r="I142" s="36">
        <v>776</v>
      </c>
      <c r="J142" s="37">
        <v>177</v>
      </c>
      <c r="K142" s="36">
        <v>642</v>
      </c>
      <c r="L142" s="37">
        <v>148</v>
      </c>
      <c r="M142" s="36">
        <v>664</v>
      </c>
      <c r="N142" s="37">
        <v>183</v>
      </c>
      <c r="O142" s="38">
        <f t="shared" si="28"/>
        <v>0.6963</v>
      </c>
      <c r="P142" s="39">
        <f t="shared" si="29"/>
        <v>0</v>
      </c>
      <c r="Q142" s="39">
        <f t="shared" si="30"/>
        <v>0</v>
      </c>
      <c r="R142" s="39">
        <f t="shared" si="31"/>
        <v>0</v>
      </c>
      <c r="S142" s="39">
        <f t="shared" si="32"/>
        <v>0</v>
      </c>
      <c r="T142" s="39">
        <f t="shared" si="33"/>
        <v>0</v>
      </c>
      <c r="U142" s="39">
        <f t="shared" si="34"/>
        <v>0</v>
      </c>
    </row>
    <row r="143" spans="1:21" ht="12.75" customHeight="1">
      <c r="A143" s="28" t="s">
        <v>313</v>
      </c>
      <c r="B143" s="29">
        <v>109</v>
      </c>
      <c r="C143" s="30" t="s">
        <v>314</v>
      </c>
      <c r="D143" s="31" t="s">
        <v>311</v>
      </c>
      <c r="E143" s="32" t="s">
        <v>41</v>
      </c>
      <c r="F143" s="33" t="s">
        <v>64</v>
      </c>
      <c r="G143" s="34" t="s">
        <v>26</v>
      </c>
      <c r="H143" s="35">
        <v>2389</v>
      </c>
      <c r="I143" s="36">
        <v>826</v>
      </c>
      <c r="J143" s="37">
        <v>147</v>
      </c>
      <c r="K143" s="36">
        <v>745</v>
      </c>
      <c r="L143" s="37">
        <v>78</v>
      </c>
      <c r="M143" s="36">
        <v>818</v>
      </c>
      <c r="N143" s="37">
        <v>101</v>
      </c>
      <c r="O143" s="38">
        <f t="shared" si="28"/>
        <v>0.799</v>
      </c>
      <c r="P143" s="39">
        <f t="shared" si="29"/>
        <v>0</v>
      </c>
      <c r="Q143" s="39">
        <f t="shared" si="30"/>
        <v>0</v>
      </c>
      <c r="R143" s="39">
        <f t="shared" si="31"/>
        <v>0</v>
      </c>
      <c r="S143" s="39">
        <f t="shared" si="32"/>
        <v>0</v>
      </c>
      <c r="T143" s="39">
        <f t="shared" si="33"/>
        <v>0</v>
      </c>
      <c r="U143" s="39">
        <f t="shared" si="34"/>
        <v>0</v>
      </c>
    </row>
    <row r="144" spans="1:21" ht="12.75" customHeight="1">
      <c r="A144" s="28" t="s">
        <v>481</v>
      </c>
      <c r="B144" s="29">
        <v>181</v>
      </c>
      <c r="C144" s="30" t="s">
        <v>482</v>
      </c>
      <c r="D144" s="31" t="s">
        <v>483</v>
      </c>
      <c r="E144" s="32" t="s">
        <v>4</v>
      </c>
      <c r="F144" s="33" t="s">
        <v>484</v>
      </c>
      <c r="G144" s="34" t="s">
        <v>31</v>
      </c>
      <c r="H144" s="35">
        <v>2071</v>
      </c>
      <c r="I144" s="36">
        <v>793</v>
      </c>
      <c r="J144" s="37">
        <v>173</v>
      </c>
      <c r="K144" s="36">
        <v>628</v>
      </c>
      <c r="L144" s="37">
        <v>156</v>
      </c>
      <c r="M144" s="36">
        <v>650</v>
      </c>
      <c r="N144" s="37">
        <v>189</v>
      </c>
      <c r="O144" s="38">
        <f t="shared" si="28"/>
        <v>0.6926</v>
      </c>
      <c r="P144" s="39">
        <f t="shared" si="29"/>
        <v>0</v>
      </c>
      <c r="Q144" s="39">
        <f t="shared" si="30"/>
        <v>0</v>
      </c>
      <c r="R144" s="39">
        <f t="shared" si="31"/>
        <v>0</v>
      </c>
      <c r="S144" s="39">
        <f t="shared" si="32"/>
        <v>0</v>
      </c>
      <c r="T144" s="39">
        <f t="shared" si="33"/>
        <v>0</v>
      </c>
      <c r="U144" s="39">
        <f t="shared" si="34"/>
        <v>0</v>
      </c>
    </row>
    <row r="145" spans="1:21" ht="12.75" customHeight="1">
      <c r="A145" s="28" t="s">
        <v>22</v>
      </c>
      <c r="B145" s="29">
        <v>1</v>
      </c>
      <c r="C145" s="30" t="s">
        <v>23</v>
      </c>
      <c r="D145" s="31" t="s">
        <v>24</v>
      </c>
      <c r="E145" s="32" t="s">
        <v>4</v>
      </c>
      <c r="F145" s="33" t="s">
        <v>25</v>
      </c>
      <c r="G145" s="34" t="s">
        <v>26</v>
      </c>
      <c r="H145" s="35">
        <v>2991</v>
      </c>
      <c r="I145" s="36">
        <v>1084</v>
      </c>
      <c r="J145" s="37">
        <v>1</v>
      </c>
      <c r="K145" s="36">
        <v>928</v>
      </c>
      <c r="L145" s="37">
        <v>1</v>
      </c>
      <c r="M145" s="36">
        <v>979</v>
      </c>
      <c r="N145" s="37">
        <v>1</v>
      </c>
      <c r="O145" s="38">
        <f t="shared" si="28"/>
        <v>1.0003</v>
      </c>
      <c r="P145" s="39">
        <f t="shared" si="29"/>
        <v>0</v>
      </c>
      <c r="Q145" s="39">
        <f t="shared" si="30"/>
        <v>0</v>
      </c>
      <c r="R145" s="39">
        <f t="shared" si="31"/>
        <v>0</v>
      </c>
      <c r="S145" s="39">
        <f t="shared" si="32"/>
        <v>0</v>
      </c>
      <c r="T145" s="39">
        <f t="shared" si="33"/>
        <v>0</v>
      </c>
      <c r="U145" s="39">
        <f t="shared" si="34"/>
        <v>0</v>
      </c>
    </row>
    <row r="146" spans="1:21" ht="12.75" customHeight="1">
      <c r="A146" s="28" t="s">
        <v>35</v>
      </c>
      <c r="B146" s="29">
        <v>4</v>
      </c>
      <c r="C146" s="30" t="s">
        <v>36</v>
      </c>
      <c r="D146" s="31" t="s">
        <v>24</v>
      </c>
      <c r="E146" s="32" t="s">
        <v>4</v>
      </c>
      <c r="F146" s="33" t="s">
        <v>37</v>
      </c>
      <c r="G146" s="34" t="s">
        <v>26</v>
      </c>
      <c r="H146" s="35">
        <v>2876</v>
      </c>
      <c r="I146" s="36">
        <v>1038</v>
      </c>
      <c r="J146" s="37">
        <v>7</v>
      </c>
      <c r="K146" s="36">
        <v>893</v>
      </c>
      <c r="L146" s="37">
        <v>8</v>
      </c>
      <c r="M146" s="36">
        <v>945</v>
      </c>
      <c r="N146" s="37">
        <v>11</v>
      </c>
      <c r="O146" s="38">
        <f t="shared" si="28"/>
        <v>0.9619</v>
      </c>
      <c r="P146" s="39">
        <f t="shared" si="29"/>
        <v>0</v>
      </c>
      <c r="Q146" s="39">
        <f t="shared" si="30"/>
        <v>0</v>
      </c>
      <c r="R146" s="39">
        <f t="shared" si="31"/>
        <v>0</v>
      </c>
      <c r="S146" s="39">
        <f t="shared" si="32"/>
        <v>0</v>
      </c>
      <c r="T146" s="39">
        <f t="shared" si="33"/>
        <v>0</v>
      </c>
      <c r="U146" s="39">
        <f t="shared" si="34"/>
        <v>0</v>
      </c>
    </row>
    <row r="147" spans="1:21" ht="12.75" customHeight="1">
      <c r="A147" s="28" t="s">
        <v>439</v>
      </c>
      <c r="B147" s="29">
        <v>161</v>
      </c>
      <c r="C147" s="30" t="s">
        <v>440</v>
      </c>
      <c r="D147" s="31" t="s">
        <v>311</v>
      </c>
      <c r="E147" s="32" t="s">
        <v>4</v>
      </c>
      <c r="F147" s="33" t="s">
        <v>441</v>
      </c>
      <c r="G147" s="34" t="s">
        <v>31</v>
      </c>
      <c r="H147" s="35">
        <v>2178</v>
      </c>
      <c r="I147" s="36">
        <v>800</v>
      </c>
      <c r="J147" s="37">
        <v>166</v>
      </c>
      <c r="K147" s="36">
        <v>668</v>
      </c>
      <c r="L147" s="37">
        <v>131</v>
      </c>
      <c r="M147" s="36">
        <v>710</v>
      </c>
      <c r="N147" s="37">
        <v>175</v>
      </c>
      <c r="O147" s="38">
        <f t="shared" si="28"/>
        <v>0.7284</v>
      </c>
      <c r="P147" s="39">
        <f t="shared" si="29"/>
        <v>0</v>
      </c>
      <c r="Q147" s="39">
        <f t="shared" si="30"/>
        <v>0</v>
      </c>
      <c r="R147" s="39">
        <f t="shared" si="31"/>
        <v>0</v>
      </c>
      <c r="S147" s="39">
        <f t="shared" si="32"/>
        <v>0</v>
      </c>
      <c r="T147" s="39">
        <f t="shared" si="33"/>
        <v>0</v>
      </c>
      <c r="U147" s="39">
        <f t="shared" si="34"/>
        <v>0</v>
      </c>
    </row>
    <row r="148" spans="1:21" ht="12.75" customHeight="1">
      <c r="A148" s="28" t="s">
        <v>276</v>
      </c>
      <c r="B148" s="29">
        <v>94</v>
      </c>
      <c r="C148" s="30" t="s">
        <v>277</v>
      </c>
      <c r="D148" s="31" t="s">
        <v>121</v>
      </c>
      <c r="E148" s="32" t="s">
        <v>4</v>
      </c>
      <c r="F148" s="33" t="s">
        <v>77</v>
      </c>
      <c r="G148" s="34" t="s">
        <v>26</v>
      </c>
      <c r="H148" s="35">
        <v>2445</v>
      </c>
      <c r="I148" s="36">
        <v>828</v>
      </c>
      <c r="J148" s="37">
        <v>144</v>
      </c>
      <c r="K148" s="36">
        <v>789</v>
      </c>
      <c r="L148" s="37">
        <v>45</v>
      </c>
      <c r="M148" s="36">
        <v>828</v>
      </c>
      <c r="N148" s="37">
        <v>90</v>
      </c>
      <c r="O148" s="38">
        <f t="shared" si="28"/>
        <v>0.8177</v>
      </c>
      <c r="P148" s="39">
        <f t="shared" si="29"/>
        <v>0</v>
      </c>
      <c r="Q148" s="39">
        <f t="shared" si="30"/>
        <v>0</v>
      </c>
      <c r="R148" s="39">
        <f t="shared" si="31"/>
        <v>0</v>
      </c>
      <c r="S148" s="39">
        <f t="shared" si="32"/>
        <v>0</v>
      </c>
      <c r="T148" s="39">
        <f t="shared" si="33"/>
        <v>0</v>
      </c>
      <c r="U148" s="39">
        <f t="shared" si="34"/>
        <v>0</v>
      </c>
    </row>
    <row r="149" spans="1:21" ht="12.75" customHeight="1">
      <c r="A149" s="28" t="s">
        <v>368</v>
      </c>
      <c r="B149" s="29">
        <v>132</v>
      </c>
      <c r="C149" s="30" t="s">
        <v>369</v>
      </c>
      <c r="D149" s="31" t="s">
        <v>311</v>
      </c>
      <c r="E149" s="32" t="s">
        <v>49</v>
      </c>
      <c r="F149" s="33" t="s">
        <v>370</v>
      </c>
      <c r="G149" s="34" t="s">
        <v>31</v>
      </c>
      <c r="H149" s="35">
        <v>2318</v>
      </c>
      <c r="I149" s="36">
        <v>898</v>
      </c>
      <c r="J149" s="37">
        <v>83</v>
      </c>
      <c r="K149" s="36">
        <v>685</v>
      </c>
      <c r="L149" s="37">
        <v>118</v>
      </c>
      <c r="M149" s="36">
        <v>735</v>
      </c>
      <c r="N149" s="37">
        <v>159</v>
      </c>
      <c r="O149" s="38">
        <f t="shared" si="28"/>
        <v>0.7753</v>
      </c>
      <c r="P149" s="39">
        <f t="shared" si="29"/>
        <v>0</v>
      </c>
      <c r="Q149" s="39">
        <f t="shared" si="30"/>
        <v>0</v>
      </c>
      <c r="R149" s="39">
        <f t="shared" si="31"/>
        <v>0</v>
      </c>
      <c r="S149" s="39">
        <f t="shared" si="32"/>
        <v>0</v>
      </c>
      <c r="T149" s="39">
        <f t="shared" si="33"/>
        <v>0</v>
      </c>
      <c r="U149" s="39">
        <f t="shared" si="34"/>
        <v>0</v>
      </c>
    </row>
    <row r="150" spans="1:21" ht="12.75" customHeight="1">
      <c r="A150" s="28" t="s">
        <v>193</v>
      </c>
      <c r="B150" s="29">
        <v>61</v>
      </c>
      <c r="C150" s="30" t="s">
        <v>194</v>
      </c>
      <c r="D150" s="31" t="s">
        <v>139</v>
      </c>
      <c r="E150" s="32" t="s">
        <v>4</v>
      </c>
      <c r="F150" s="33" t="s">
        <v>195</v>
      </c>
      <c r="G150" s="34" t="s">
        <v>31</v>
      </c>
      <c r="H150" s="35">
        <v>2518</v>
      </c>
      <c r="I150" s="36">
        <v>913</v>
      </c>
      <c r="J150" s="37">
        <v>70</v>
      </c>
      <c r="K150" s="36">
        <v>760</v>
      </c>
      <c r="L150" s="37">
        <v>65</v>
      </c>
      <c r="M150" s="36">
        <v>845</v>
      </c>
      <c r="N150" s="37">
        <v>69</v>
      </c>
      <c r="O150" s="38">
        <f t="shared" si="28"/>
        <v>0.8421</v>
      </c>
      <c r="P150" s="39">
        <f t="shared" si="29"/>
        <v>0</v>
      </c>
      <c r="Q150" s="39">
        <f t="shared" si="30"/>
        <v>0</v>
      </c>
      <c r="R150" s="39">
        <f t="shared" si="31"/>
        <v>0</v>
      </c>
      <c r="S150" s="39">
        <f t="shared" si="32"/>
        <v>0</v>
      </c>
      <c r="T150" s="39">
        <f t="shared" si="33"/>
        <v>0</v>
      </c>
      <c r="U150" s="39">
        <f t="shared" si="34"/>
        <v>0</v>
      </c>
    </row>
    <row r="151" spans="1:21" ht="12.75" customHeight="1">
      <c r="A151" s="28" t="s">
        <v>186</v>
      </c>
      <c r="B151" s="29">
        <v>58</v>
      </c>
      <c r="C151" s="30" t="s">
        <v>187</v>
      </c>
      <c r="D151" s="31" t="s">
        <v>107</v>
      </c>
      <c r="E151" s="32" t="s">
        <v>49</v>
      </c>
      <c r="F151" s="33" t="s">
        <v>145</v>
      </c>
      <c r="G151" s="34" t="s">
        <v>31</v>
      </c>
      <c r="H151" s="35">
        <v>2528</v>
      </c>
      <c r="I151" s="36">
        <v>963</v>
      </c>
      <c r="J151" s="37">
        <v>43</v>
      </c>
      <c r="K151" s="36">
        <v>797</v>
      </c>
      <c r="L151" s="37">
        <v>42</v>
      </c>
      <c r="M151" s="36">
        <v>768</v>
      </c>
      <c r="N151" s="37">
        <v>136</v>
      </c>
      <c r="O151" s="38">
        <f t="shared" si="28"/>
        <v>0.8455</v>
      </c>
      <c r="P151" s="39">
        <f t="shared" si="29"/>
        <v>0</v>
      </c>
      <c r="Q151" s="39">
        <f t="shared" si="30"/>
        <v>0</v>
      </c>
      <c r="R151" s="39">
        <f t="shared" si="31"/>
        <v>0</v>
      </c>
      <c r="S151" s="39">
        <f t="shared" si="32"/>
        <v>0</v>
      </c>
      <c r="T151" s="39">
        <f t="shared" si="33"/>
        <v>0</v>
      </c>
      <c r="U151" s="39">
        <f t="shared" si="34"/>
        <v>0</v>
      </c>
    </row>
    <row r="152" spans="1:21" ht="12.75" customHeight="1">
      <c r="A152" s="28" t="s">
        <v>462</v>
      </c>
      <c r="B152" s="29">
        <v>172</v>
      </c>
      <c r="C152" s="30" t="s">
        <v>463</v>
      </c>
      <c r="D152" s="31" t="s">
        <v>135</v>
      </c>
      <c r="E152" s="32" t="s">
        <v>4</v>
      </c>
      <c r="F152" s="33" t="s">
        <v>464</v>
      </c>
      <c r="G152" s="34" t="s">
        <v>26</v>
      </c>
      <c r="H152" s="35">
        <v>2123</v>
      </c>
      <c r="I152" s="36">
        <v>860</v>
      </c>
      <c r="J152" s="37">
        <v>125</v>
      </c>
      <c r="K152" s="36">
        <v>585</v>
      </c>
      <c r="L152" s="37">
        <v>177</v>
      </c>
      <c r="M152" s="36">
        <v>678</v>
      </c>
      <c r="N152" s="37">
        <v>182</v>
      </c>
      <c r="O152" s="38">
        <f t="shared" si="28"/>
        <v>0.71</v>
      </c>
      <c r="P152" s="39">
        <f t="shared" si="29"/>
        <v>0</v>
      </c>
      <c r="Q152" s="39">
        <f t="shared" si="30"/>
        <v>0</v>
      </c>
      <c r="R152" s="39">
        <f t="shared" si="31"/>
        <v>0</v>
      </c>
      <c r="S152" s="39">
        <f t="shared" si="32"/>
        <v>0</v>
      </c>
      <c r="T152" s="39">
        <f t="shared" si="33"/>
        <v>0</v>
      </c>
      <c r="U152" s="39">
        <f t="shared" si="34"/>
        <v>0</v>
      </c>
    </row>
    <row r="153" spans="1:21" ht="12.75" customHeight="1">
      <c r="A153" s="28" t="s">
        <v>378</v>
      </c>
      <c r="B153" s="29">
        <v>136</v>
      </c>
      <c r="C153" s="30" t="s">
        <v>379</v>
      </c>
      <c r="D153" s="31" t="s">
        <v>121</v>
      </c>
      <c r="E153" s="32" t="s">
        <v>41</v>
      </c>
      <c r="F153" s="33" t="s">
        <v>221</v>
      </c>
      <c r="G153" s="34" t="s">
        <v>26</v>
      </c>
      <c r="H153" s="35">
        <v>2295</v>
      </c>
      <c r="I153" s="36">
        <v>732</v>
      </c>
      <c r="J153" s="37">
        <v>191</v>
      </c>
      <c r="K153" s="36">
        <v>749</v>
      </c>
      <c r="L153" s="37">
        <v>75</v>
      </c>
      <c r="M153" s="36">
        <v>814</v>
      </c>
      <c r="N153" s="37">
        <v>107</v>
      </c>
      <c r="O153" s="38">
        <f t="shared" si="28"/>
        <v>0.7676</v>
      </c>
      <c r="P153" s="39">
        <f t="shared" si="29"/>
        <v>0</v>
      </c>
      <c r="Q153" s="39">
        <f t="shared" si="30"/>
        <v>0</v>
      </c>
      <c r="R153" s="39">
        <f t="shared" si="31"/>
        <v>0</v>
      </c>
      <c r="S153" s="39">
        <f t="shared" si="32"/>
        <v>0</v>
      </c>
      <c r="T153" s="39">
        <f t="shared" si="33"/>
        <v>0</v>
      </c>
      <c r="U153" s="39">
        <f t="shared" si="34"/>
        <v>0</v>
      </c>
    </row>
    <row r="154" spans="1:21" ht="12.75" customHeight="1">
      <c r="A154" s="28" t="s">
        <v>99</v>
      </c>
      <c r="B154" s="29">
        <v>26</v>
      </c>
      <c r="C154" s="30" t="s">
        <v>100</v>
      </c>
      <c r="D154" s="31" t="s">
        <v>55</v>
      </c>
      <c r="E154" s="32" t="s">
        <v>41</v>
      </c>
      <c r="F154" s="33" t="s">
        <v>37</v>
      </c>
      <c r="G154" s="34" t="s">
        <v>26</v>
      </c>
      <c r="H154" s="35">
        <v>2708</v>
      </c>
      <c r="I154" s="36">
        <v>975</v>
      </c>
      <c r="J154" s="37">
        <v>36</v>
      </c>
      <c r="K154" s="36">
        <v>892</v>
      </c>
      <c r="L154" s="37">
        <v>10</v>
      </c>
      <c r="M154" s="36">
        <v>841</v>
      </c>
      <c r="N154" s="37">
        <v>77</v>
      </c>
      <c r="O154" s="38">
        <f t="shared" si="28"/>
        <v>0.9057</v>
      </c>
      <c r="P154" s="39">
        <f t="shared" si="29"/>
        <v>0</v>
      </c>
      <c r="Q154" s="39">
        <f t="shared" si="30"/>
        <v>0</v>
      </c>
      <c r="R154" s="39">
        <f t="shared" si="31"/>
        <v>0</v>
      </c>
      <c r="S154" s="39">
        <f t="shared" si="32"/>
        <v>0</v>
      </c>
      <c r="T154" s="39">
        <f t="shared" si="33"/>
        <v>0</v>
      </c>
      <c r="U154" s="39">
        <f t="shared" si="34"/>
        <v>0</v>
      </c>
    </row>
    <row r="155" spans="1:21" ht="12.75" customHeight="1">
      <c r="A155" s="28" t="s">
        <v>504</v>
      </c>
      <c r="B155" s="29">
        <v>191</v>
      </c>
      <c r="C155" s="30" t="s">
        <v>505</v>
      </c>
      <c r="D155" s="31" t="s">
        <v>349</v>
      </c>
      <c r="E155" s="32" t="s">
        <v>4</v>
      </c>
      <c r="F155" s="33" t="s">
        <v>156</v>
      </c>
      <c r="G155" s="34" t="s">
        <v>26</v>
      </c>
      <c r="H155" s="35">
        <v>1962</v>
      </c>
      <c r="I155" s="36">
        <v>737</v>
      </c>
      <c r="J155" s="37">
        <v>190</v>
      </c>
      <c r="K155" s="36">
        <v>676</v>
      </c>
      <c r="L155" s="37">
        <v>127</v>
      </c>
      <c r="M155" s="36">
        <v>549</v>
      </c>
      <c r="N155" s="37">
        <v>196</v>
      </c>
      <c r="O155" s="38">
        <f t="shared" si="28"/>
        <v>0.6562</v>
      </c>
      <c r="P155" s="39">
        <f t="shared" si="29"/>
        <v>0</v>
      </c>
      <c r="Q155" s="39">
        <f t="shared" si="30"/>
        <v>0</v>
      </c>
      <c r="R155" s="39">
        <f t="shared" si="31"/>
        <v>0</v>
      </c>
      <c r="S155" s="39">
        <f t="shared" si="32"/>
        <v>0</v>
      </c>
      <c r="T155" s="39">
        <f t="shared" si="33"/>
        <v>0</v>
      </c>
      <c r="U155" s="39">
        <f t="shared" si="34"/>
        <v>0</v>
      </c>
    </row>
    <row r="156" spans="1:21" ht="12.75" customHeight="1">
      <c r="A156" s="28" t="s">
        <v>67</v>
      </c>
      <c r="B156" s="29">
        <v>14</v>
      </c>
      <c r="C156" s="30" t="s">
        <v>68</v>
      </c>
      <c r="D156" s="31" t="s">
        <v>55</v>
      </c>
      <c r="E156" s="32" t="s">
        <v>4</v>
      </c>
      <c r="F156" s="33" t="s">
        <v>34</v>
      </c>
      <c r="G156" s="34" t="s">
        <v>26</v>
      </c>
      <c r="H156" s="35">
        <v>2799</v>
      </c>
      <c r="I156" s="36">
        <v>1008</v>
      </c>
      <c r="J156" s="37">
        <v>17</v>
      </c>
      <c r="K156" s="36">
        <v>898</v>
      </c>
      <c r="L156" s="37">
        <v>6</v>
      </c>
      <c r="M156" s="36">
        <v>893</v>
      </c>
      <c r="N156" s="37">
        <v>29</v>
      </c>
      <c r="O156" s="38">
        <f t="shared" si="28"/>
        <v>0.9361</v>
      </c>
      <c r="P156" s="39">
        <f t="shared" si="29"/>
        <v>0</v>
      </c>
      <c r="Q156" s="39">
        <f t="shared" si="30"/>
        <v>0</v>
      </c>
      <c r="R156" s="39">
        <f t="shared" si="31"/>
        <v>0</v>
      </c>
      <c r="S156" s="39">
        <f t="shared" si="32"/>
        <v>0</v>
      </c>
      <c r="T156" s="39">
        <f t="shared" si="33"/>
        <v>0</v>
      </c>
      <c r="U156" s="39">
        <f t="shared" si="34"/>
        <v>0</v>
      </c>
    </row>
    <row r="157" spans="1:21" ht="12.75" customHeight="1">
      <c r="A157" s="28" t="s">
        <v>429</v>
      </c>
      <c r="B157" s="29">
        <v>157</v>
      </c>
      <c r="C157" s="30" t="s">
        <v>430</v>
      </c>
      <c r="D157" s="31" t="s">
        <v>290</v>
      </c>
      <c r="E157" s="32" t="s">
        <v>41</v>
      </c>
      <c r="F157" s="33" t="s">
        <v>431</v>
      </c>
      <c r="G157" s="34" t="s">
        <v>31</v>
      </c>
      <c r="H157" s="35">
        <v>2200</v>
      </c>
      <c r="I157" s="36">
        <v>830</v>
      </c>
      <c r="J157" s="37">
        <v>142</v>
      </c>
      <c r="K157" s="36">
        <v>617</v>
      </c>
      <c r="L157" s="37">
        <v>165</v>
      </c>
      <c r="M157" s="36">
        <v>753</v>
      </c>
      <c r="N157" s="37">
        <v>149</v>
      </c>
      <c r="O157" s="38">
        <f t="shared" si="28"/>
        <v>0.7358</v>
      </c>
      <c r="P157" s="39">
        <f t="shared" si="29"/>
        <v>0</v>
      </c>
      <c r="Q157" s="39">
        <f t="shared" si="30"/>
        <v>0</v>
      </c>
      <c r="R157" s="39">
        <f t="shared" si="31"/>
        <v>0</v>
      </c>
      <c r="S157" s="39">
        <f t="shared" si="32"/>
        <v>0</v>
      </c>
      <c r="T157" s="39">
        <f t="shared" si="33"/>
        <v>0</v>
      </c>
      <c r="U157" s="39">
        <f t="shared" si="34"/>
        <v>0</v>
      </c>
    </row>
    <row r="158" spans="1:21" ht="12.75" customHeight="1">
      <c r="A158" s="28" t="s">
        <v>119</v>
      </c>
      <c r="B158" s="29">
        <v>32</v>
      </c>
      <c r="C158" s="30" t="s">
        <v>120</v>
      </c>
      <c r="D158" s="31" t="s">
        <v>121</v>
      </c>
      <c r="E158" s="32" t="s">
        <v>122</v>
      </c>
      <c r="F158" s="33" t="s">
        <v>90</v>
      </c>
      <c r="G158" s="34" t="s">
        <v>26</v>
      </c>
      <c r="H158" s="35">
        <v>2659</v>
      </c>
      <c r="I158" s="36">
        <v>931</v>
      </c>
      <c r="J158" s="37">
        <v>57</v>
      </c>
      <c r="K158" s="36">
        <v>836</v>
      </c>
      <c r="L158" s="37">
        <v>27</v>
      </c>
      <c r="M158" s="36">
        <v>892</v>
      </c>
      <c r="N158" s="37">
        <v>30</v>
      </c>
      <c r="O158" s="38">
        <f t="shared" si="28"/>
        <v>0.8893</v>
      </c>
      <c r="P158" s="39">
        <f t="shared" si="29"/>
        <v>0</v>
      </c>
      <c r="Q158" s="39">
        <f t="shared" si="30"/>
        <v>0</v>
      </c>
      <c r="R158" s="39">
        <f t="shared" si="31"/>
        <v>0</v>
      </c>
      <c r="S158" s="39">
        <f t="shared" si="32"/>
        <v>0</v>
      </c>
      <c r="T158" s="39">
        <f t="shared" si="33"/>
        <v>0</v>
      </c>
      <c r="U158" s="39">
        <f t="shared" si="34"/>
        <v>0</v>
      </c>
    </row>
    <row r="159" spans="1:21" ht="12.75" customHeight="1">
      <c r="A159" s="28" t="s">
        <v>27</v>
      </c>
      <c r="B159" s="29">
        <v>2</v>
      </c>
      <c r="C159" s="30" t="s">
        <v>28</v>
      </c>
      <c r="D159" s="31" t="s">
        <v>29</v>
      </c>
      <c r="E159" s="32" t="s">
        <v>4</v>
      </c>
      <c r="F159" s="33" t="s">
        <v>30</v>
      </c>
      <c r="G159" s="34" t="s">
        <v>31</v>
      </c>
      <c r="H159" s="35">
        <v>2921</v>
      </c>
      <c r="I159" s="36">
        <v>1043</v>
      </c>
      <c r="J159" s="37">
        <v>6</v>
      </c>
      <c r="K159" s="36">
        <v>906</v>
      </c>
      <c r="L159" s="37">
        <v>4</v>
      </c>
      <c r="M159" s="36">
        <v>972</v>
      </c>
      <c r="N159" s="37">
        <v>2</v>
      </c>
      <c r="O159" s="38">
        <f t="shared" si="28"/>
        <v>0.9769</v>
      </c>
      <c r="P159" s="39">
        <f t="shared" si="29"/>
        <v>0</v>
      </c>
      <c r="Q159" s="39">
        <f t="shared" si="30"/>
        <v>0</v>
      </c>
      <c r="R159" s="39">
        <f t="shared" si="31"/>
        <v>0</v>
      </c>
      <c r="S159" s="39">
        <f t="shared" si="32"/>
        <v>0</v>
      </c>
      <c r="T159" s="39">
        <f t="shared" si="33"/>
        <v>0</v>
      </c>
      <c r="U159" s="39">
        <f t="shared" si="34"/>
        <v>0</v>
      </c>
    </row>
    <row r="160" spans="1:21" ht="12.75" customHeight="1">
      <c r="A160" s="28" t="s">
        <v>512</v>
      </c>
      <c r="B160" s="29">
        <v>195</v>
      </c>
      <c r="C160" s="30" t="s">
        <v>513</v>
      </c>
      <c r="D160" s="31" t="s">
        <v>483</v>
      </c>
      <c r="E160" s="32" t="s">
        <v>41</v>
      </c>
      <c r="F160" s="33" t="s">
        <v>248</v>
      </c>
      <c r="G160" s="34" t="s">
        <v>26</v>
      </c>
      <c r="H160" s="35">
        <v>1759</v>
      </c>
      <c r="I160" s="36">
        <v>629</v>
      </c>
      <c r="J160" s="37">
        <v>195</v>
      </c>
      <c r="K160" s="36">
        <v>523</v>
      </c>
      <c r="L160" s="37">
        <v>191</v>
      </c>
      <c r="M160" s="36">
        <v>607</v>
      </c>
      <c r="N160" s="37">
        <v>193</v>
      </c>
      <c r="O160" s="38">
        <f t="shared" si="28"/>
        <v>0.5883</v>
      </c>
      <c r="P160" s="39">
        <f t="shared" si="29"/>
        <v>0</v>
      </c>
      <c r="Q160" s="39">
        <f t="shared" si="30"/>
        <v>0</v>
      </c>
      <c r="R160" s="39">
        <f t="shared" si="31"/>
        <v>0</v>
      </c>
      <c r="S160" s="39">
        <f t="shared" si="32"/>
        <v>0</v>
      </c>
      <c r="T160" s="39">
        <f t="shared" si="33"/>
        <v>0</v>
      </c>
      <c r="U160" s="39">
        <f t="shared" si="34"/>
        <v>0</v>
      </c>
    </row>
    <row r="161" spans="1:21" ht="12.75" customHeight="1">
      <c r="A161" s="28" t="s">
        <v>296</v>
      </c>
      <c r="B161" s="29">
        <v>102</v>
      </c>
      <c r="C161" s="30" t="s">
        <v>297</v>
      </c>
      <c r="D161" s="31" t="s">
        <v>228</v>
      </c>
      <c r="E161" s="32" t="s">
        <v>41</v>
      </c>
      <c r="F161" s="33" t="s">
        <v>298</v>
      </c>
      <c r="G161" s="34" t="s">
        <v>26</v>
      </c>
      <c r="H161" s="35">
        <v>2414</v>
      </c>
      <c r="I161" s="36">
        <v>896</v>
      </c>
      <c r="J161" s="37">
        <v>86</v>
      </c>
      <c r="K161" s="36">
        <v>631</v>
      </c>
      <c r="L161" s="37">
        <v>153</v>
      </c>
      <c r="M161" s="36">
        <v>887</v>
      </c>
      <c r="N161" s="37">
        <v>36</v>
      </c>
      <c r="O161" s="38">
        <f t="shared" si="28"/>
        <v>0.8074</v>
      </c>
      <c r="P161" s="39">
        <f t="shared" si="29"/>
        <v>0</v>
      </c>
      <c r="Q161" s="39">
        <f t="shared" si="30"/>
        <v>0</v>
      </c>
      <c r="R161" s="39">
        <f t="shared" si="31"/>
        <v>0</v>
      </c>
      <c r="S161" s="39">
        <f t="shared" si="32"/>
        <v>0</v>
      </c>
      <c r="T161" s="39">
        <f t="shared" si="33"/>
        <v>0</v>
      </c>
      <c r="U161" s="39">
        <f t="shared" si="34"/>
        <v>0</v>
      </c>
    </row>
    <row r="162" spans="1:21" ht="12.75" customHeight="1">
      <c r="A162" s="28" t="s">
        <v>38</v>
      </c>
      <c r="B162" s="29">
        <v>5</v>
      </c>
      <c r="C162" s="30" t="s">
        <v>39</v>
      </c>
      <c r="D162" s="31" t="s">
        <v>40</v>
      </c>
      <c r="E162" s="32" t="s">
        <v>41</v>
      </c>
      <c r="F162" s="33" t="s">
        <v>42</v>
      </c>
      <c r="G162" s="34" t="s">
        <v>31</v>
      </c>
      <c r="H162" s="35">
        <v>2863</v>
      </c>
      <c r="I162" s="36">
        <v>1030</v>
      </c>
      <c r="J162" s="37">
        <v>10</v>
      </c>
      <c r="K162" s="36">
        <v>909</v>
      </c>
      <c r="L162" s="37">
        <v>2</v>
      </c>
      <c r="M162" s="36">
        <v>924</v>
      </c>
      <c r="N162" s="37">
        <v>14</v>
      </c>
      <c r="O162" s="38">
        <f t="shared" si="28"/>
        <v>0.9575</v>
      </c>
      <c r="P162" s="39">
        <f t="shared" si="29"/>
        <v>0</v>
      </c>
      <c r="Q162" s="39">
        <f t="shared" si="30"/>
        <v>0</v>
      </c>
      <c r="R162" s="39">
        <f t="shared" si="31"/>
        <v>0</v>
      </c>
      <c r="S162" s="39">
        <f t="shared" si="32"/>
        <v>0</v>
      </c>
      <c r="T162" s="39">
        <f t="shared" si="33"/>
        <v>0</v>
      </c>
      <c r="U162" s="39">
        <f t="shared" si="34"/>
        <v>0</v>
      </c>
    </row>
    <row r="163" spans="1:21" ht="12.75" customHeight="1">
      <c r="A163" s="28" t="s">
        <v>309</v>
      </c>
      <c r="B163" s="29">
        <v>108</v>
      </c>
      <c r="C163" s="30" t="s">
        <v>310</v>
      </c>
      <c r="D163" s="31" t="s">
        <v>311</v>
      </c>
      <c r="E163" s="32" t="s">
        <v>41</v>
      </c>
      <c r="F163" s="33" t="s">
        <v>312</v>
      </c>
      <c r="G163" s="34" t="s">
        <v>31</v>
      </c>
      <c r="H163" s="35">
        <v>2393</v>
      </c>
      <c r="I163" s="36">
        <v>868</v>
      </c>
      <c r="J163" s="37">
        <v>120</v>
      </c>
      <c r="K163" s="36">
        <v>661</v>
      </c>
      <c r="L163" s="37">
        <v>137</v>
      </c>
      <c r="M163" s="36">
        <v>864</v>
      </c>
      <c r="N163" s="37">
        <v>54</v>
      </c>
      <c r="O163" s="38">
        <f t="shared" si="28"/>
        <v>0.8003</v>
      </c>
      <c r="P163" s="39">
        <f t="shared" si="29"/>
        <v>0</v>
      </c>
      <c r="Q163" s="39">
        <f t="shared" si="30"/>
        <v>0</v>
      </c>
      <c r="R163" s="39">
        <f t="shared" si="31"/>
        <v>0</v>
      </c>
      <c r="S163" s="39">
        <f t="shared" si="32"/>
        <v>0</v>
      </c>
      <c r="T163" s="39">
        <f t="shared" si="33"/>
        <v>0</v>
      </c>
      <c r="U163" s="39">
        <f t="shared" si="34"/>
        <v>0</v>
      </c>
    </row>
    <row r="164" spans="1:21" ht="12.75" customHeight="1">
      <c r="A164" s="28" t="s">
        <v>398</v>
      </c>
      <c r="B164" s="29">
        <v>144</v>
      </c>
      <c r="C164" s="30" t="s">
        <v>399</v>
      </c>
      <c r="D164" s="31" t="s">
        <v>400</v>
      </c>
      <c r="E164" s="32" t="s">
        <v>4</v>
      </c>
      <c r="F164" s="33" t="s">
        <v>118</v>
      </c>
      <c r="G164" s="34" t="s">
        <v>26</v>
      </c>
      <c r="H164" s="35">
        <v>2277</v>
      </c>
      <c r="I164" s="36">
        <v>916</v>
      </c>
      <c r="J164" s="37">
        <v>68</v>
      </c>
      <c r="K164" s="36">
        <v>658</v>
      </c>
      <c r="L164" s="37">
        <v>138</v>
      </c>
      <c r="M164" s="36">
        <v>703</v>
      </c>
      <c r="N164" s="37">
        <v>177</v>
      </c>
      <c r="O164" s="38">
        <f t="shared" si="28"/>
        <v>0.7615</v>
      </c>
      <c r="P164" s="39">
        <f t="shared" si="29"/>
        <v>0</v>
      </c>
      <c r="Q164" s="39">
        <f t="shared" si="30"/>
        <v>0</v>
      </c>
      <c r="R164" s="39">
        <f t="shared" si="31"/>
        <v>0</v>
      </c>
      <c r="S164" s="39">
        <f t="shared" si="32"/>
        <v>0</v>
      </c>
      <c r="T164" s="39">
        <f t="shared" si="33"/>
        <v>0</v>
      </c>
      <c r="U164" s="39">
        <f t="shared" si="34"/>
        <v>0</v>
      </c>
    </row>
    <row r="165" spans="1:21" ht="12.75" customHeight="1">
      <c r="A165" s="28" t="s">
        <v>350</v>
      </c>
      <c r="B165" s="29">
        <v>125</v>
      </c>
      <c r="C165" s="30" t="s">
        <v>351</v>
      </c>
      <c r="D165" s="31" t="s">
        <v>311</v>
      </c>
      <c r="E165" s="32" t="s">
        <v>49</v>
      </c>
      <c r="F165" s="33" t="s">
        <v>260</v>
      </c>
      <c r="G165" s="34" t="s">
        <v>26</v>
      </c>
      <c r="H165" s="35">
        <v>2338</v>
      </c>
      <c r="I165" s="36">
        <v>874</v>
      </c>
      <c r="J165" s="37">
        <v>111</v>
      </c>
      <c r="K165" s="36">
        <v>633</v>
      </c>
      <c r="L165" s="37">
        <v>151</v>
      </c>
      <c r="M165" s="36">
        <v>831</v>
      </c>
      <c r="N165" s="37">
        <v>88</v>
      </c>
      <c r="O165" s="38">
        <f t="shared" si="28"/>
        <v>0.7819</v>
      </c>
      <c r="P165" s="39">
        <f t="shared" si="29"/>
        <v>0</v>
      </c>
      <c r="Q165" s="39">
        <f t="shared" si="30"/>
        <v>0</v>
      </c>
      <c r="R165" s="39">
        <f t="shared" si="31"/>
        <v>0</v>
      </c>
      <c r="S165" s="39">
        <f t="shared" si="32"/>
        <v>0</v>
      </c>
      <c r="T165" s="39">
        <f t="shared" si="33"/>
        <v>0</v>
      </c>
      <c r="U165" s="39">
        <f t="shared" si="34"/>
        <v>0</v>
      </c>
    </row>
    <row r="166" spans="1:21" ht="12.75" customHeight="1">
      <c r="A166" s="28" t="s">
        <v>201</v>
      </c>
      <c r="B166" s="29">
        <v>64</v>
      </c>
      <c r="C166" s="30" t="s">
        <v>202</v>
      </c>
      <c r="D166" s="31" t="s">
        <v>45</v>
      </c>
      <c r="E166" s="32" t="s">
        <v>4</v>
      </c>
      <c r="F166" s="33" t="s">
        <v>203</v>
      </c>
      <c r="G166" s="34" t="s">
        <v>126</v>
      </c>
      <c r="H166" s="35">
        <v>2510</v>
      </c>
      <c r="I166" s="36">
        <v>905</v>
      </c>
      <c r="J166" s="37">
        <v>78</v>
      </c>
      <c r="K166" s="36">
        <v>794</v>
      </c>
      <c r="L166" s="37">
        <v>43</v>
      </c>
      <c r="M166" s="36">
        <v>811</v>
      </c>
      <c r="N166" s="37">
        <v>108</v>
      </c>
      <c r="O166" s="38">
        <f t="shared" si="28"/>
        <v>0.8395</v>
      </c>
      <c r="P166" s="39">
        <f t="shared" si="29"/>
        <v>0</v>
      </c>
      <c r="Q166" s="39">
        <f t="shared" si="30"/>
        <v>0</v>
      </c>
      <c r="R166" s="39">
        <f t="shared" si="31"/>
        <v>0</v>
      </c>
      <c r="S166" s="39">
        <f t="shared" si="32"/>
        <v>0</v>
      </c>
      <c r="T166" s="39">
        <f t="shared" si="33"/>
        <v>0</v>
      </c>
      <c r="U166" s="39">
        <f t="shared" si="34"/>
        <v>0</v>
      </c>
    </row>
    <row r="167" spans="1:21" ht="12.75" customHeight="1">
      <c r="A167" s="28" t="s">
        <v>497</v>
      </c>
      <c r="B167" s="29">
        <v>188</v>
      </c>
      <c r="C167" s="30" t="s">
        <v>498</v>
      </c>
      <c r="D167" s="31" t="s">
        <v>311</v>
      </c>
      <c r="E167" s="32" t="s">
        <v>41</v>
      </c>
      <c r="F167" s="33" t="s">
        <v>499</v>
      </c>
      <c r="G167" s="34" t="s">
        <v>31</v>
      </c>
      <c r="H167" s="35">
        <v>2006</v>
      </c>
      <c r="I167" s="36">
        <v>748</v>
      </c>
      <c r="J167" s="37">
        <v>189</v>
      </c>
      <c r="K167" s="36">
        <v>545</v>
      </c>
      <c r="L167" s="37">
        <v>188</v>
      </c>
      <c r="M167" s="36">
        <v>713</v>
      </c>
      <c r="N167" s="37">
        <v>172</v>
      </c>
      <c r="O167" s="38">
        <f t="shared" si="28"/>
        <v>0.6709</v>
      </c>
      <c r="P167" s="39">
        <f t="shared" si="29"/>
        <v>0</v>
      </c>
      <c r="Q167" s="39">
        <f t="shared" si="30"/>
        <v>0</v>
      </c>
      <c r="R167" s="39">
        <f t="shared" si="31"/>
        <v>0</v>
      </c>
      <c r="S167" s="39">
        <f t="shared" si="32"/>
        <v>0</v>
      </c>
      <c r="T167" s="39">
        <f t="shared" si="33"/>
        <v>0</v>
      </c>
      <c r="U167" s="39">
        <f t="shared" si="34"/>
        <v>0</v>
      </c>
    </row>
    <row r="168" spans="1:21" ht="12.75" customHeight="1">
      <c r="A168" s="28" t="s">
        <v>508</v>
      </c>
      <c r="B168" s="29">
        <v>193</v>
      </c>
      <c r="C168" s="30" t="s">
        <v>509</v>
      </c>
      <c r="D168" s="31" t="s">
        <v>349</v>
      </c>
      <c r="E168" s="32" t="s">
        <v>41</v>
      </c>
      <c r="F168" s="33" t="s">
        <v>77</v>
      </c>
      <c r="G168" s="34" t="s">
        <v>26</v>
      </c>
      <c r="H168" s="35">
        <v>1916</v>
      </c>
      <c r="I168" s="36">
        <v>791</v>
      </c>
      <c r="J168" s="37">
        <v>174</v>
      </c>
      <c r="K168" s="36">
        <v>500</v>
      </c>
      <c r="L168" s="37">
        <v>193</v>
      </c>
      <c r="M168" s="36">
        <v>625</v>
      </c>
      <c r="N168" s="37">
        <v>190</v>
      </c>
      <c r="O168" s="38">
        <f t="shared" si="28"/>
        <v>0.6408</v>
      </c>
      <c r="P168" s="39">
        <f t="shared" si="29"/>
        <v>0</v>
      </c>
      <c r="Q168" s="39">
        <f t="shared" si="30"/>
        <v>0</v>
      </c>
      <c r="R168" s="39">
        <f t="shared" si="31"/>
        <v>0</v>
      </c>
      <c r="S168" s="39">
        <f t="shared" si="32"/>
        <v>0</v>
      </c>
      <c r="T168" s="39">
        <f t="shared" si="33"/>
        <v>0</v>
      </c>
      <c r="U168" s="39">
        <f t="shared" si="34"/>
        <v>0</v>
      </c>
    </row>
    <row r="169" spans="1:21" ht="12.75" customHeight="1">
      <c r="A169" s="28" t="s">
        <v>355</v>
      </c>
      <c r="B169" s="29">
        <v>127</v>
      </c>
      <c r="C169" s="30" t="s">
        <v>356</v>
      </c>
      <c r="D169" s="31" t="s">
        <v>311</v>
      </c>
      <c r="E169" s="32" t="s">
        <v>41</v>
      </c>
      <c r="F169" s="33" t="s">
        <v>357</v>
      </c>
      <c r="G169" s="34" t="s">
        <v>31</v>
      </c>
      <c r="H169" s="35">
        <v>2336</v>
      </c>
      <c r="I169" s="36">
        <v>861</v>
      </c>
      <c r="J169" s="37">
        <v>124</v>
      </c>
      <c r="K169" s="36">
        <v>670</v>
      </c>
      <c r="L169" s="37">
        <v>128</v>
      </c>
      <c r="M169" s="36">
        <v>805</v>
      </c>
      <c r="N169" s="37">
        <v>115</v>
      </c>
      <c r="O169" s="38">
        <f t="shared" si="28"/>
        <v>0.7813</v>
      </c>
      <c r="P169" s="39">
        <f t="shared" si="29"/>
        <v>0</v>
      </c>
      <c r="Q169" s="39">
        <f t="shared" si="30"/>
        <v>0</v>
      </c>
      <c r="R169" s="39">
        <f t="shared" si="31"/>
        <v>0</v>
      </c>
      <c r="S169" s="39">
        <f t="shared" si="32"/>
        <v>0</v>
      </c>
      <c r="T169" s="39">
        <f t="shared" si="33"/>
        <v>0</v>
      </c>
      <c r="U169" s="39">
        <f t="shared" si="34"/>
        <v>0</v>
      </c>
    </row>
    <row r="170" spans="1:21" ht="12.75" customHeight="1">
      <c r="A170" s="28" t="s">
        <v>215</v>
      </c>
      <c r="B170" s="29">
        <v>70</v>
      </c>
      <c r="C170" s="30" t="s">
        <v>216</v>
      </c>
      <c r="D170" s="31" t="s">
        <v>45</v>
      </c>
      <c r="E170" s="32" t="s">
        <v>4</v>
      </c>
      <c r="F170" s="33" t="s">
        <v>90</v>
      </c>
      <c r="G170" s="34" t="s">
        <v>26</v>
      </c>
      <c r="H170" s="35">
        <v>2492</v>
      </c>
      <c r="I170" s="36">
        <v>948</v>
      </c>
      <c r="J170" s="37">
        <v>49</v>
      </c>
      <c r="K170" s="36">
        <v>696</v>
      </c>
      <c r="L170" s="37">
        <v>113</v>
      </c>
      <c r="M170" s="36">
        <v>848</v>
      </c>
      <c r="N170" s="37">
        <v>66</v>
      </c>
      <c r="O170" s="38">
        <f t="shared" si="28"/>
        <v>0.8334</v>
      </c>
      <c r="P170" s="39">
        <f t="shared" si="29"/>
        <v>0</v>
      </c>
      <c r="Q170" s="39">
        <f t="shared" si="30"/>
        <v>0</v>
      </c>
      <c r="R170" s="39">
        <f t="shared" si="31"/>
        <v>0</v>
      </c>
      <c r="S170" s="39">
        <f t="shared" si="32"/>
        <v>0</v>
      </c>
      <c r="T170" s="39">
        <f t="shared" si="33"/>
        <v>0</v>
      </c>
      <c r="U170" s="39">
        <f t="shared" si="34"/>
        <v>0</v>
      </c>
    </row>
    <row r="171" spans="1:21" ht="12.75" customHeight="1">
      <c r="A171" s="28" t="s">
        <v>188</v>
      </c>
      <c r="B171" s="29">
        <v>59</v>
      </c>
      <c r="C171" s="30" t="s">
        <v>189</v>
      </c>
      <c r="D171" s="31" t="s">
        <v>139</v>
      </c>
      <c r="E171" s="32" t="s">
        <v>41</v>
      </c>
      <c r="F171" s="33" t="s">
        <v>190</v>
      </c>
      <c r="G171" s="34" t="s">
        <v>31</v>
      </c>
      <c r="H171" s="35">
        <v>2525</v>
      </c>
      <c r="I171" s="36">
        <v>892</v>
      </c>
      <c r="J171" s="37">
        <v>91</v>
      </c>
      <c r="K171" s="36">
        <v>789</v>
      </c>
      <c r="L171" s="37">
        <v>45</v>
      </c>
      <c r="M171" s="36">
        <v>844</v>
      </c>
      <c r="N171" s="37">
        <v>71</v>
      </c>
      <c r="O171" s="38">
        <f t="shared" si="28"/>
        <v>0.8445</v>
      </c>
      <c r="P171" s="39">
        <f t="shared" si="29"/>
        <v>0</v>
      </c>
      <c r="Q171" s="39">
        <f t="shared" si="30"/>
        <v>0</v>
      </c>
      <c r="R171" s="39">
        <f t="shared" si="31"/>
        <v>0</v>
      </c>
      <c r="S171" s="39">
        <f t="shared" si="32"/>
        <v>0</v>
      </c>
      <c r="T171" s="39">
        <f t="shared" si="33"/>
        <v>0</v>
      </c>
      <c r="U171" s="39">
        <f t="shared" si="34"/>
        <v>0</v>
      </c>
    </row>
    <row r="172" spans="1:21" ht="12.75" customHeight="1">
      <c r="A172" s="28" t="s">
        <v>184</v>
      </c>
      <c r="B172" s="29">
        <v>57</v>
      </c>
      <c r="C172" s="30" t="s">
        <v>185</v>
      </c>
      <c r="D172" s="31" t="s">
        <v>76</v>
      </c>
      <c r="E172" s="32" t="s">
        <v>49</v>
      </c>
      <c r="F172" s="33" t="s">
        <v>64</v>
      </c>
      <c r="G172" s="34" t="s">
        <v>26</v>
      </c>
      <c r="H172" s="35">
        <v>2535</v>
      </c>
      <c r="I172" s="36">
        <v>898</v>
      </c>
      <c r="J172" s="37">
        <v>83</v>
      </c>
      <c r="K172" s="36">
        <v>726</v>
      </c>
      <c r="L172" s="37">
        <v>91</v>
      </c>
      <c r="M172" s="36">
        <v>911</v>
      </c>
      <c r="N172" s="37">
        <v>21</v>
      </c>
      <c r="O172" s="38">
        <f aca="true" t="shared" si="35" ref="O172:O208">ROUND(H172/$H$11,4)</f>
        <v>0.8478</v>
      </c>
      <c r="P172" s="39">
        <f aca="true" t="shared" si="36" ref="P172:P208">ROUND(calculPP1,4)</f>
        <v>0</v>
      </c>
      <c r="Q172" s="39">
        <f aca="true" t="shared" si="37" ref="Q172:Q208">ROUND(calculPP2,4)</f>
        <v>0</v>
      </c>
      <c r="R172" s="39">
        <f aca="true" t="shared" si="38" ref="R172:R208">ROUND(calculPP3,4)</f>
        <v>0</v>
      </c>
      <c r="S172" s="39">
        <f aca="true" t="shared" si="39" ref="S172:S208">ROUND(calculPP4,4)</f>
        <v>0</v>
      </c>
      <c r="T172" s="39">
        <f aca="true" t="shared" si="40" ref="T172:T208">ROUND(calculPP5,4)</f>
        <v>0</v>
      </c>
      <c r="U172" s="39">
        <f aca="true" t="shared" si="41" ref="U172:U208">ROUND(calculPP67,4)</f>
        <v>0</v>
      </c>
    </row>
    <row r="173" spans="1:21" ht="12.75" customHeight="1">
      <c r="A173" s="28" t="s">
        <v>206</v>
      </c>
      <c r="B173" s="29">
        <v>66</v>
      </c>
      <c r="C173" s="30" t="s">
        <v>207</v>
      </c>
      <c r="D173" s="31" t="s">
        <v>107</v>
      </c>
      <c r="E173" s="32" t="s">
        <v>49</v>
      </c>
      <c r="F173" s="33" t="s">
        <v>208</v>
      </c>
      <c r="G173" s="34" t="s">
        <v>31</v>
      </c>
      <c r="H173" s="35">
        <v>2501</v>
      </c>
      <c r="I173" s="36">
        <v>880</v>
      </c>
      <c r="J173" s="37">
        <v>103</v>
      </c>
      <c r="K173" s="36">
        <v>721</v>
      </c>
      <c r="L173" s="37">
        <v>95</v>
      </c>
      <c r="M173" s="36">
        <v>900</v>
      </c>
      <c r="N173" s="37">
        <v>24</v>
      </c>
      <c r="O173" s="38">
        <f t="shared" si="35"/>
        <v>0.8365</v>
      </c>
      <c r="P173" s="39">
        <f t="shared" si="36"/>
        <v>0</v>
      </c>
      <c r="Q173" s="39">
        <f t="shared" si="37"/>
        <v>0</v>
      </c>
      <c r="R173" s="39">
        <f t="shared" si="38"/>
        <v>0</v>
      </c>
      <c r="S173" s="39">
        <f t="shared" si="39"/>
        <v>0</v>
      </c>
      <c r="T173" s="39">
        <f t="shared" si="40"/>
        <v>0</v>
      </c>
      <c r="U173" s="39">
        <f t="shared" si="41"/>
        <v>0</v>
      </c>
    </row>
    <row r="174" spans="1:21" ht="12.75" customHeight="1">
      <c r="A174" s="28" t="s">
        <v>157</v>
      </c>
      <c r="B174" s="29">
        <v>46</v>
      </c>
      <c r="C174" s="30" t="s">
        <v>158</v>
      </c>
      <c r="D174" s="31" t="s">
        <v>76</v>
      </c>
      <c r="E174" s="32" t="s">
        <v>4</v>
      </c>
      <c r="F174" s="33" t="s">
        <v>159</v>
      </c>
      <c r="G174" s="34" t="s">
        <v>26</v>
      </c>
      <c r="H174" s="35">
        <v>2579</v>
      </c>
      <c r="I174" s="36">
        <v>962</v>
      </c>
      <c r="J174" s="37">
        <v>45</v>
      </c>
      <c r="K174" s="36">
        <v>800</v>
      </c>
      <c r="L174" s="37">
        <v>39</v>
      </c>
      <c r="M174" s="36">
        <v>817</v>
      </c>
      <c r="N174" s="37">
        <v>103</v>
      </c>
      <c r="O174" s="38">
        <f t="shared" si="35"/>
        <v>0.8625</v>
      </c>
      <c r="P174" s="39">
        <f t="shared" si="36"/>
        <v>0</v>
      </c>
      <c r="Q174" s="39">
        <f t="shared" si="37"/>
        <v>0</v>
      </c>
      <c r="R174" s="39">
        <f t="shared" si="38"/>
        <v>0</v>
      </c>
      <c r="S174" s="39">
        <f t="shared" si="39"/>
        <v>0</v>
      </c>
      <c r="T174" s="39">
        <f t="shared" si="40"/>
        <v>0</v>
      </c>
      <c r="U174" s="39">
        <f t="shared" si="41"/>
        <v>0</v>
      </c>
    </row>
    <row r="175" spans="1:21" ht="12.75" customHeight="1">
      <c r="A175" s="28" t="s">
        <v>165</v>
      </c>
      <c r="B175" s="29">
        <v>49</v>
      </c>
      <c r="C175" s="30" t="s">
        <v>166</v>
      </c>
      <c r="D175" s="31" t="s">
        <v>121</v>
      </c>
      <c r="E175" s="32" t="s">
        <v>49</v>
      </c>
      <c r="F175" s="33" t="s">
        <v>58</v>
      </c>
      <c r="G175" s="34" t="s">
        <v>26</v>
      </c>
      <c r="H175" s="35">
        <v>2565</v>
      </c>
      <c r="I175" s="36">
        <v>930</v>
      </c>
      <c r="J175" s="37">
        <v>58</v>
      </c>
      <c r="K175" s="36">
        <v>837</v>
      </c>
      <c r="L175" s="37">
        <v>26</v>
      </c>
      <c r="M175" s="36">
        <v>798</v>
      </c>
      <c r="N175" s="37">
        <v>121</v>
      </c>
      <c r="O175" s="38">
        <f t="shared" si="35"/>
        <v>0.8579</v>
      </c>
      <c r="P175" s="39">
        <f t="shared" si="36"/>
        <v>0</v>
      </c>
      <c r="Q175" s="39">
        <f t="shared" si="37"/>
        <v>0</v>
      </c>
      <c r="R175" s="39">
        <f t="shared" si="38"/>
        <v>0</v>
      </c>
      <c r="S175" s="39">
        <f t="shared" si="39"/>
        <v>0</v>
      </c>
      <c r="T175" s="39">
        <f t="shared" si="40"/>
        <v>0</v>
      </c>
      <c r="U175" s="39">
        <f t="shared" si="41"/>
        <v>0</v>
      </c>
    </row>
    <row r="176" spans="1:21" ht="12.75" customHeight="1">
      <c r="A176" s="28" t="s">
        <v>301</v>
      </c>
      <c r="B176" s="29">
        <v>104</v>
      </c>
      <c r="C176" s="30" t="s">
        <v>302</v>
      </c>
      <c r="D176" s="31" t="s">
        <v>107</v>
      </c>
      <c r="E176" s="32" t="s">
        <v>49</v>
      </c>
      <c r="F176" s="33" t="s">
        <v>118</v>
      </c>
      <c r="G176" s="34" t="s">
        <v>26</v>
      </c>
      <c r="H176" s="35">
        <v>2405</v>
      </c>
      <c r="I176" s="36">
        <v>850</v>
      </c>
      <c r="J176" s="37">
        <v>128</v>
      </c>
      <c r="K176" s="36">
        <v>715</v>
      </c>
      <c r="L176" s="37">
        <v>103</v>
      </c>
      <c r="M176" s="36">
        <v>840</v>
      </c>
      <c r="N176" s="37">
        <v>79</v>
      </c>
      <c r="O176" s="38">
        <f t="shared" si="35"/>
        <v>0.8043</v>
      </c>
      <c r="P176" s="39">
        <f t="shared" si="36"/>
        <v>0</v>
      </c>
      <c r="Q176" s="39">
        <f t="shared" si="37"/>
        <v>0</v>
      </c>
      <c r="R176" s="39">
        <f t="shared" si="38"/>
        <v>0</v>
      </c>
      <c r="S176" s="39">
        <f t="shared" si="39"/>
        <v>0</v>
      </c>
      <c r="T176" s="39">
        <f t="shared" si="40"/>
        <v>0</v>
      </c>
      <c r="U176" s="39">
        <f t="shared" si="41"/>
        <v>0</v>
      </c>
    </row>
    <row r="177" spans="1:21" ht="12.75" customHeight="1">
      <c r="A177" s="28" t="s">
        <v>427</v>
      </c>
      <c r="B177" s="29">
        <v>156</v>
      </c>
      <c r="C177" s="30" t="s">
        <v>428</v>
      </c>
      <c r="D177" s="31" t="s">
        <v>290</v>
      </c>
      <c r="E177" s="32" t="s">
        <v>4</v>
      </c>
      <c r="F177" s="33" t="s">
        <v>162</v>
      </c>
      <c r="G177" s="34" t="s">
        <v>26</v>
      </c>
      <c r="H177" s="35">
        <v>2204</v>
      </c>
      <c r="I177" s="36">
        <v>772</v>
      </c>
      <c r="J177" s="37">
        <v>179</v>
      </c>
      <c r="K177" s="36">
        <v>684</v>
      </c>
      <c r="L177" s="37">
        <v>120</v>
      </c>
      <c r="M177" s="36">
        <v>748</v>
      </c>
      <c r="N177" s="37">
        <v>151</v>
      </c>
      <c r="O177" s="38">
        <f t="shared" si="35"/>
        <v>0.7371</v>
      </c>
      <c r="P177" s="39">
        <f t="shared" si="36"/>
        <v>0</v>
      </c>
      <c r="Q177" s="39">
        <f t="shared" si="37"/>
        <v>0</v>
      </c>
      <c r="R177" s="39">
        <f t="shared" si="38"/>
        <v>0</v>
      </c>
      <c r="S177" s="39">
        <f t="shared" si="39"/>
        <v>0</v>
      </c>
      <c r="T177" s="39">
        <f t="shared" si="40"/>
        <v>0</v>
      </c>
      <c r="U177" s="39">
        <f t="shared" si="41"/>
        <v>0</v>
      </c>
    </row>
    <row r="178" spans="1:21" ht="12.75" customHeight="1">
      <c r="A178" s="28" t="s">
        <v>305</v>
      </c>
      <c r="B178" s="29">
        <v>106</v>
      </c>
      <c r="C178" s="30" t="s">
        <v>306</v>
      </c>
      <c r="D178" s="31" t="s">
        <v>121</v>
      </c>
      <c r="E178" s="32" t="s">
        <v>49</v>
      </c>
      <c r="F178" s="33" t="s">
        <v>221</v>
      </c>
      <c r="G178" s="34" t="s">
        <v>26</v>
      </c>
      <c r="H178" s="35">
        <v>2397</v>
      </c>
      <c r="I178" s="36">
        <v>895</v>
      </c>
      <c r="J178" s="37">
        <v>89</v>
      </c>
      <c r="K178" s="36">
        <v>687</v>
      </c>
      <c r="L178" s="37">
        <v>116</v>
      </c>
      <c r="M178" s="36">
        <v>815</v>
      </c>
      <c r="N178" s="37">
        <v>106</v>
      </c>
      <c r="O178" s="38">
        <f t="shared" si="35"/>
        <v>0.8017</v>
      </c>
      <c r="P178" s="39">
        <f t="shared" si="36"/>
        <v>0</v>
      </c>
      <c r="Q178" s="39">
        <f t="shared" si="37"/>
        <v>0</v>
      </c>
      <c r="R178" s="39">
        <f t="shared" si="38"/>
        <v>0</v>
      </c>
      <c r="S178" s="39">
        <f t="shared" si="39"/>
        <v>0</v>
      </c>
      <c r="T178" s="39">
        <f t="shared" si="40"/>
        <v>0</v>
      </c>
      <c r="U178" s="39">
        <f t="shared" si="41"/>
        <v>0</v>
      </c>
    </row>
    <row r="179" spans="1:21" ht="12.75" customHeight="1">
      <c r="A179" s="28" t="s">
        <v>130</v>
      </c>
      <c r="B179" s="29">
        <v>37</v>
      </c>
      <c r="C179" s="30" t="s">
        <v>131</v>
      </c>
      <c r="D179" s="31" t="s">
        <v>55</v>
      </c>
      <c r="E179" s="32" t="s">
        <v>41</v>
      </c>
      <c r="F179" s="33" t="s">
        <v>132</v>
      </c>
      <c r="G179" s="34" t="s">
        <v>126</v>
      </c>
      <c r="H179" s="35">
        <v>2623</v>
      </c>
      <c r="I179" s="36">
        <v>973</v>
      </c>
      <c r="J179" s="37">
        <v>37</v>
      </c>
      <c r="K179" s="36">
        <v>794</v>
      </c>
      <c r="L179" s="37">
        <v>43</v>
      </c>
      <c r="M179" s="36">
        <v>856</v>
      </c>
      <c r="N179" s="37">
        <v>60</v>
      </c>
      <c r="O179" s="38">
        <f t="shared" si="35"/>
        <v>0.8773</v>
      </c>
      <c r="P179" s="39">
        <f t="shared" si="36"/>
        <v>0</v>
      </c>
      <c r="Q179" s="39">
        <f t="shared" si="37"/>
        <v>0</v>
      </c>
      <c r="R179" s="39">
        <f t="shared" si="38"/>
        <v>0</v>
      </c>
      <c r="S179" s="39">
        <f t="shared" si="39"/>
        <v>0</v>
      </c>
      <c r="T179" s="39">
        <f t="shared" si="40"/>
        <v>0</v>
      </c>
      <c r="U179" s="39">
        <f t="shared" si="41"/>
        <v>0</v>
      </c>
    </row>
    <row r="180" spans="1:21" ht="12.75" customHeight="1">
      <c r="A180" s="28" t="s">
        <v>352</v>
      </c>
      <c r="B180" s="29">
        <v>126</v>
      </c>
      <c r="C180" s="30" t="s">
        <v>353</v>
      </c>
      <c r="D180" s="31" t="s">
        <v>135</v>
      </c>
      <c r="E180" s="32" t="s">
        <v>49</v>
      </c>
      <c r="F180" s="33" t="s">
        <v>354</v>
      </c>
      <c r="G180" s="34" t="s">
        <v>31</v>
      </c>
      <c r="H180" s="35">
        <v>2337</v>
      </c>
      <c r="I180" s="36">
        <v>869</v>
      </c>
      <c r="J180" s="37">
        <v>118</v>
      </c>
      <c r="K180" s="36">
        <v>679</v>
      </c>
      <c r="L180" s="37">
        <v>122</v>
      </c>
      <c r="M180" s="36">
        <v>789</v>
      </c>
      <c r="N180" s="37">
        <v>126</v>
      </c>
      <c r="O180" s="38">
        <f t="shared" si="35"/>
        <v>0.7816</v>
      </c>
      <c r="P180" s="39">
        <f t="shared" si="36"/>
        <v>0</v>
      </c>
      <c r="Q180" s="39">
        <f t="shared" si="37"/>
        <v>0</v>
      </c>
      <c r="R180" s="39">
        <f t="shared" si="38"/>
        <v>0</v>
      </c>
      <c r="S180" s="39">
        <f t="shared" si="39"/>
        <v>0</v>
      </c>
      <c r="T180" s="39">
        <f t="shared" si="40"/>
        <v>0</v>
      </c>
      <c r="U180" s="39">
        <f t="shared" si="41"/>
        <v>0</v>
      </c>
    </row>
    <row r="181" spans="1:21" ht="12.75" customHeight="1">
      <c r="A181" s="28" t="s">
        <v>74</v>
      </c>
      <c r="B181" s="29">
        <v>17</v>
      </c>
      <c r="C181" s="30" t="s">
        <v>75</v>
      </c>
      <c r="D181" s="31" t="s">
        <v>76</v>
      </c>
      <c r="E181" s="32" t="s">
        <v>4</v>
      </c>
      <c r="F181" s="33" t="s">
        <v>77</v>
      </c>
      <c r="G181" s="34" t="s">
        <v>26</v>
      </c>
      <c r="H181" s="35">
        <v>2769</v>
      </c>
      <c r="I181" s="36">
        <v>1000</v>
      </c>
      <c r="J181" s="37">
        <v>21</v>
      </c>
      <c r="K181" s="36">
        <v>798</v>
      </c>
      <c r="L181" s="37">
        <v>41</v>
      </c>
      <c r="M181" s="36">
        <v>971</v>
      </c>
      <c r="N181" s="37">
        <v>3</v>
      </c>
      <c r="O181" s="38">
        <f t="shared" si="35"/>
        <v>0.9261</v>
      </c>
      <c r="P181" s="39">
        <f t="shared" si="36"/>
        <v>0</v>
      </c>
      <c r="Q181" s="39">
        <f t="shared" si="37"/>
        <v>0</v>
      </c>
      <c r="R181" s="39">
        <f t="shared" si="38"/>
        <v>0</v>
      </c>
      <c r="S181" s="39">
        <f t="shared" si="39"/>
        <v>0</v>
      </c>
      <c r="T181" s="39">
        <f t="shared" si="40"/>
        <v>0</v>
      </c>
      <c r="U181" s="39">
        <f t="shared" si="41"/>
        <v>0</v>
      </c>
    </row>
    <row r="182" spans="1:21" ht="12.75" customHeight="1">
      <c r="A182" s="28" t="s">
        <v>335</v>
      </c>
      <c r="B182" s="29">
        <v>119</v>
      </c>
      <c r="C182" s="30" t="s">
        <v>336</v>
      </c>
      <c r="D182" s="31" t="s">
        <v>311</v>
      </c>
      <c r="E182" s="32" t="s">
        <v>4</v>
      </c>
      <c r="F182" s="33" t="s">
        <v>77</v>
      </c>
      <c r="G182" s="34" t="s">
        <v>26</v>
      </c>
      <c r="H182" s="35">
        <v>2362</v>
      </c>
      <c r="I182" s="36">
        <v>815</v>
      </c>
      <c r="J182" s="37">
        <v>158</v>
      </c>
      <c r="K182" s="36">
        <v>742</v>
      </c>
      <c r="L182" s="37">
        <v>80</v>
      </c>
      <c r="M182" s="36">
        <v>805</v>
      </c>
      <c r="N182" s="37">
        <v>115</v>
      </c>
      <c r="O182" s="38">
        <f t="shared" si="35"/>
        <v>0.79</v>
      </c>
      <c r="P182" s="39">
        <f t="shared" si="36"/>
        <v>0</v>
      </c>
      <c r="Q182" s="39">
        <f t="shared" si="37"/>
        <v>0</v>
      </c>
      <c r="R182" s="39">
        <f t="shared" si="38"/>
        <v>0</v>
      </c>
      <c r="S182" s="39">
        <f t="shared" si="39"/>
        <v>0</v>
      </c>
      <c r="T182" s="39">
        <f t="shared" si="40"/>
        <v>0</v>
      </c>
      <c r="U182" s="39">
        <f t="shared" si="41"/>
        <v>0</v>
      </c>
    </row>
    <row r="183" spans="1:21" ht="12.75" customHeight="1">
      <c r="A183" s="28" t="s">
        <v>151</v>
      </c>
      <c r="B183" s="29">
        <v>44</v>
      </c>
      <c r="C183" s="30" t="s">
        <v>152</v>
      </c>
      <c r="D183" s="31" t="s">
        <v>107</v>
      </c>
      <c r="E183" s="32" t="s">
        <v>4</v>
      </c>
      <c r="F183" s="33" t="s">
        <v>153</v>
      </c>
      <c r="G183" s="34" t="s">
        <v>31</v>
      </c>
      <c r="H183" s="35">
        <v>2587</v>
      </c>
      <c r="I183" s="36">
        <v>958</v>
      </c>
      <c r="J183" s="37">
        <v>47</v>
      </c>
      <c r="K183" s="36">
        <v>787</v>
      </c>
      <c r="L183" s="37">
        <v>47</v>
      </c>
      <c r="M183" s="36">
        <v>842</v>
      </c>
      <c r="N183" s="37">
        <v>75</v>
      </c>
      <c r="O183" s="38">
        <f t="shared" si="35"/>
        <v>0.8652</v>
      </c>
      <c r="P183" s="39">
        <f t="shared" si="36"/>
        <v>0</v>
      </c>
      <c r="Q183" s="39">
        <f t="shared" si="37"/>
        <v>0</v>
      </c>
      <c r="R183" s="39">
        <f t="shared" si="38"/>
        <v>0</v>
      </c>
      <c r="S183" s="39">
        <f t="shared" si="39"/>
        <v>0</v>
      </c>
      <c r="T183" s="39">
        <f t="shared" si="40"/>
        <v>0</v>
      </c>
      <c r="U183" s="39">
        <f t="shared" si="41"/>
        <v>0</v>
      </c>
    </row>
    <row r="184" spans="1:21" ht="12.75" customHeight="1">
      <c r="A184" s="28" t="s">
        <v>491</v>
      </c>
      <c r="B184" s="29">
        <v>185</v>
      </c>
      <c r="C184" s="30" t="s">
        <v>492</v>
      </c>
      <c r="D184" s="31" t="s">
        <v>349</v>
      </c>
      <c r="E184" s="32" t="s">
        <v>41</v>
      </c>
      <c r="F184" s="33" t="s">
        <v>221</v>
      </c>
      <c r="G184" s="34" t="s">
        <v>26</v>
      </c>
      <c r="H184" s="35">
        <v>2028</v>
      </c>
      <c r="I184" s="36">
        <v>797</v>
      </c>
      <c r="J184" s="37">
        <v>171</v>
      </c>
      <c r="K184" s="36">
        <v>578</v>
      </c>
      <c r="L184" s="37">
        <v>181</v>
      </c>
      <c r="M184" s="36">
        <v>653</v>
      </c>
      <c r="N184" s="37">
        <v>188</v>
      </c>
      <c r="O184" s="38">
        <f t="shared" si="35"/>
        <v>0.6783</v>
      </c>
      <c r="P184" s="39">
        <f t="shared" si="36"/>
        <v>0</v>
      </c>
      <c r="Q184" s="39">
        <f t="shared" si="37"/>
        <v>0</v>
      </c>
      <c r="R184" s="39">
        <f t="shared" si="38"/>
        <v>0</v>
      </c>
      <c r="S184" s="39">
        <f t="shared" si="39"/>
        <v>0</v>
      </c>
      <c r="T184" s="39">
        <f t="shared" si="40"/>
        <v>0</v>
      </c>
      <c r="U184" s="39">
        <f t="shared" si="41"/>
        <v>0</v>
      </c>
    </row>
    <row r="185" spans="1:21" ht="12.75" customHeight="1">
      <c r="A185" s="28" t="s">
        <v>376</v>
      </c>
      <c r="B185" s="29">
        <v>135</v>
      </c>
      <c r="C185" s="30" t="s">
        <v>377</v>
      </c>
      <c r="D185" s="31" t="s">
        <v>121</v>
      </c>
      <c r="E185" s="32" t="s">
        <v>4</v>
      </c>
      <c r="F185" s="33" t="s">
        <v>34</v>
      </c>
      <c r="G185" s="34" t="s">
        <v>26</v>
      </c>
      <c r="H185" s="35">
        <v>2296</v>
      </c>
      <c r="I185" s="36">
        <v>818</v>
      </c>
      <c r="J185" s="37">
        <v>155</v>
      </c>
      <c r="K185" s="36">
        <v>718</v>
      </c>
      <c r="L185" s="37">
        <v>98</v>
      </c>
      <c r="M185" s="36">
        <v>760</v>
      </c>
      <c r="N185" s="37">
        <v>141</v>
      </c>
      <c r="O185" s="38">
        <f t="shared" si="35"/>
        <v>0.7679</v>
      </c>
      <c r="P185" s="39">
        <f t="shared" si="36"/>
        <v>0</v>
      </c>
      <c r="Q185" s="39">
        <f t="shared" si="37"/>
        <v>0</v>
      </c>
      <c r="R185" s="39">
        <f t="shared" si="38"/>
        <v>0</v>
      </c>
      <c r="S185" s="39">
        <f t="shared" si="39"/>
        <v>0</v>
      </c>
      <c r="T185" s="39">
        <f t="shared" si="40"/>
        <v>0</v>
      </c>
      <c r="U185" s="39">
        <f t="shared" si="41"/>
        <v>0</v>
      </c>
    </row>
    <row r="186" spans="1:21" ht="12.75" customHeight="1">
      <c r="A186" s="28" t="s">
        <v>103</v>
      </c>
      <c r="B186" s="29">
        <v>28</v>
      </c>
      <c r="C186" s="30" t="s">
        <v>104</v>
      </c>
      <c r="D186" s="31" t="s">
        <v>55</v>
      </c>
      <c r="E186" s="32" t="s">
        <v>4</v>
      </c>
      <c r="F186" s="33" t="s">
        <v>64</v>
      </c>
      <c r="G186" s="34" t="s">
        <v>26</v>
      </c>
      <c r="H186" s="35">
        <v>2684</v>
      </c>
      <c r="I186" s="36">
        <v>987</v>
      </c>
      <c r="J186" s="37">
        <v>25</v>
      </c>
      <c r="K186" s="36">
        <v>834</v>
      </c>
      <c r="L186" s="37">
        <v>28</v>
      </c>
      <c r="M186" s="36">
        <v>863</v>
      </c>
      <c r="N186" s="37">
        <v>55</v>
      </c>
      <c r="O186" s="38">
        <f t="shared" si="35"/>
        <v>0.8977</v>
      </c>
      <c r="P186" s="39">
        <f t="shared" si="36"/>
        <v>0</v>
      </c>
      <c r="Q186" s="39">
        <f t="shared" si="37"/>
        <v>0</v>
      </c>
      <c r="R186" s="39">
        <f t="shared" si="38"/>
        <v>0</v>
      </c>
      <c r="S186" s="39">
        <f t="shared" si="39"/>
        <v>0</v>
      </c>
      <c r="T186" s="39">
        <f t="shared" si="40"/>
        <v>0</v>
      </c>
      <c r="U186" s="39">
        <f t="shared" si="41"/>
        <v>0</v>
      </c>
    </row>
    <row r="187" spans="1:21" ht="12.75" customHeight="1">
      <c r="A187" s="28" t="s">
        <v>487</v>
      </c>
      <c r="B187" s="29">
        <v>183</v>
      </c>
      <c r="C187" s="30" t="s">
        <v>488</v>
      </c>
      <c r="D187" s="31" t="s">
        <v>349</v>
      </c>
      <c r="E187" s="32" t="s">
        <v>49</v>
      </c>
      <c r="F187" s="33" t="s">
        <v>410</v>
      </c>
      <c r="G187" s="34" t="s">
        <v>31</v>
      </c>
      <c r="H187" s="35">
        <v>2036</v>
      </c>
      <c r="I187" s="36">
        <v>716</v>
      </c>
      <c r="J187" s="37">
        <v>193</v>
      </c>
      <c r="K187" s="36">
        <v>633</v>
      </c>
      <c r="L187" s="37">
        <v>151</v>
      </c>
      <c r="M187" s="36">
        <v>687</v>
      </c>
      <c r="N187" s="37">
        <v>181</v>
      </c>
      <c r="O187" s="38">
        <f t="shared" si="35"/>
        <v>0.6809</v>
      </c>
      <c r="P187" s="39">
        <f t="shared" si="36"/>
        <v>0</v>
      </c>
      <c r="Q187" s="39">
        <f t="shared" si="37"/>
        <v>0</v>
      </c>
      <c r="R187" s="39">
        <f t="shared" si="38"/>
        <v>0</v>
      </c>
      <c r="S187" s="39">
        <f t="shared" si="39"/>
        <v>0</v>
      </c>
      <c r="T187" s="39">
        <f t="shared" si="40"/>
        <v>0</v>
      </c>
      <c r="U187" s="39">
        <f t="shared" si="41"/>
        <v>0</v>
      </c>
    </row>
    <row r="188" spans="1:21" ht="12.75" customHeight="1">
      <c r="A188" s="28" t="s">
        <v>408</v>
      </c>
      <c r="B188" s="29">
        <v>148</v>
      </c>
      <c r="C188" s="30" t="s">
        <v>409</v>
      </c>
      <c r="D188" s="31" t="s">
        <v>290</v>
      </c>
      <c r="E188" s="32" t="s">
        <v>41</v>
      </c>
      <c r="F188" s="33" t="s">
        <v>410</v>
      </c>
      <c r="G188" s="34" t="s">
        <v>31</v>
      </c>
      <c r="H188" s="35">
        <v>2255</v>
      </c>
      <c r="I188" s="36">
        <v>884</v>
      </c>
      <c r="J188" s="37">
        <v>100</v>
      </c>
      <c r="K188" s="36">
        <v>609</v>
      </c>
      <c r="L188" s="37">
        <v>168</v>
      </c>
      <c r="M188" s="36">
        <v>762</v>
      </c>
      <c r="N188" s="37">
        <v>139</v>
      </c>
      <c r="O188" s="38">
        <f t="shared" si="35"/>
        <v>0.7542</v>
      </c>
      <c r="P188" s="39">
        <f t="shared" si="36"/>
        <v>0</v>
      </c>
      <c r="Q188" s="39">
        <f t="shared" si="37"/>
        <v>0</v>
      </c>
      <c r="R188" s="39">
        <f t="shared" si="38"/>
        <v>0</v>
      </c>
      <c r="S188" s="39">
        <f t="shared" si="39"/>
        <v>0</v>
      </c>
      <c r="T188" s="39">
        <f t="shared" si="40"/>
        <v>0</v>
      </c>
      <c r="U188" s="39">
        <f t="shared" si="41"/>
        <v>0</v>
      </c>
    </row>
    <row r="189" spans="1:21" ht="12.75" customHeight="1">
      <c r="A189" s="28" t="s">
        <v>393</v>
      </c>
      <c r="B189" s="29">
        <v>142</v>
      </c>
      <c r="C189" s="30" t="s">
        <v>394</v>
      </c>
      <c r="D189" s="31" t="s">
        <v>228</v>
      </c>
      <c r="E189" s="32" t="s">
        <v>49</v>
      </c>
      <c r="F189" s="33" t="s">
        <v>395</v>
      </c>
      <c r="G189" s="34" t="s">
        <v>31</v>
      </c>
      <c r="H189" s="35">
        <v>2282</v>
      </c>
      <c r="I189" s="36">
        <v>820</v>
      </c>
      <c r="J189" s="37">
        <v>154</v>
      </c>
      <c r="K189" s="36">
        <v>620</v>
      </c>
      <c r="L189" s="37">
        <v>163</v>
      </c>
      <c r="M189" s="36">
        <v>842</v>
      </c>
      <c r="N189" s="37">
        <v>75</v>
      </c>
      <c r="O189" s="38">
        <f t="shared" si="35"/>
        <v>0.7632</v>
      </c>
      <c r="P189" s="39">
        <f t="shared" si="36"/>
        <v>0</v>
      </c>
      <c r="Q189" s="39">
        <f t="shared" si="37"/>
        <v>0</v>
      </c>
      <c r="R189" s="39">
        <f t="shared" si="38"/>
        <v>0</v>
      </c>
      <c r="S189" s="39">
        <f t="shared" si="39"/>
        <v>0</v>
      </c>
      <c r="T189" s="39">
        <f t="shared" si="40"/>
        <v>0</v>
      </c>
      <c r="U189" s="39">
        <f t="shared" si="41"/>
        <v>0</v>
      </c>
    </row>
    <row r="190" spans="1:21" ht="12.75" customHeight="1">
      <c r="A190" s="28" t="s">
        <v>450</v>
      </c>
      <c r="B190" s="29">
        <v>166</v>
      </c>
      <c r="C190" s="30" t="s">
        <v>451</v>
      </c>
      <c r="D190" s="31" t="s">
        <v>290</v>
      </c>
      <c r="E190" s="32" t="s">
        <v>49</v>
      </c>
      <c r="F190" s="33" t="s">
        <v>71</v>
      </c>
      <c r="G190" s="34" t="s">
        <v>31</v>
      </c>
      <c r="H190" s="35">
        <v>2161</v>
      </c>
      <c r="I190" s="36">
        <v>837</v>
      </c>
      <c r="J190" s="37">
        <v>139</v>
      </c>
      <c r="K190" s="36">
        <v>668</v>
      </c>
      <c r="L190" s="37">
        <v>131</v>
      </c>
      <c r="M190" s="36">
        <v>656</v>
      </c>
      <c r="N190" s="37">
        <v>186</v>
      </c>
      <c r="O190" s="38">
        <f t="shared" si="35"/>
        <v>0.7227</v>
      </c>
      <c r="P190" s="39">
        <f t="shared" si="36"/>
        <v>0</v>
      </c>
      <c r="Q190" s="39">
        <f t="shared" si="37"/>
        <v>0</v>
      </c>
      <c r="R190" s="39">
        <f t="shared" si="38"/>
        <v>0</v>
      </c>
      <c r="S190" s="39">
        <f t="shared" si="39"/>
        <v>0</v>
      </c>
      <c r="T190" s="39">
        <f t="shared" si="40"/>
        <v>0</v>
      </c>
      <c r="U190" s="39">
        <f t="shared" si="41"/>
        <v>0</v>
      </c>
    </row>
    <row r="191" spans="1:21" ht="12.75" customHeight="1">
      <c r="A191" s="28" t="s">
        <v>72</v>
      </c>
      <c r="B191" s="29">
        <v>16</v>
      </c>
      <c r="C191" s="30" t="s">
        <v>73</v>
      </c>
      <c r="D191" s="31" t="s">
        <v>29</v>
      </c>
      <c r="E191" s="32" t="s">
        <v>4</v>
      </c>
      <c r="F191" s="33" t="s">
        <v>37</v>
      </c>
      <c r="G191" s="34" t="s">
        <v>26</v>
      </c>
      <c r="H191" s="35">
        <v>2780</v>
      </c>
      <c r="I191" s="36">
        <v>1062</v>
      </c>
      <c r="J191" s="37">
        <v>2</v>
      </c>
      <c r="K191" s="36">
        <v>801</v>
      </c>
      <c r="L191" s="37">
        <v>37</v>
      </c>
      <c r="M191" s="36">
        <v>917</v>
      </c>
      <c r="N191" s="37">
        <v>16</v>
      </c>
      <c r="O191" s="38">
        <f t="shared" si="35"/>
        <v>0.9298</v>
      </c>
      <c r="P191" s="39">
        <f t="shared" si="36"/>
        <v>0</v>
      </c>
      <c r="Q191" s="39">
        <f t="shared" si="37"/>
        <v>0</v>
      </c>
      <c r="R191" s="39">
        <f t="shared" si="38"/>
        <v>0</v>
      </c>
      <c r="S191" s="39">
        <f t="shared" si="39"/>
        <v>0</v>
      </c>
      <c r="T191" s="39">
        <f t="shared" si="40"/>
        <v>0</v>
      </c>
      <c r="U191" s="39">
        <f t="shared" si="41"/>
        <v>0</v>
      </c>
    </row>
    <row r="192" spans="1:21" ht="12.75" customHeight="1">
      <c r="A192" s="28" t="s">
        <v>177</v>
      </c>
      <c r="B192" s="29">
        <v>53</v>
      </c>
      <c r="C192" s="30" t="s">
        <v>178</v>
      </c>
      <c r="D192" s="31" t="s">
        <v>107</v>
      </c>
      <c r="E192" s="32" t="s">
        <v>41</v>
      </c>
      <c r="F192" s="33" t="s">
        <v>71</v>
      </c>
      <c r="G192" s="34" t="s">
        <v>26</v>
      </c>
      <c r="H192" s="35">
        <v>2548</v>
      </c>
      <c r="I192" s="36">
        <v>905</v>
      </c>
      <c r="J192" s="37">
        <v>78</v>
      </c>
      <c r="K192" s="36">
        <v>781</v>
      </c>
      <c r="L192" s="37">
        <v>50</v>
      </c>
      <c r="M192" s="36">
        <v>862</v>
      </c>
      <c r="N192" s="37">
        <v>57</v>
      </c>
      <c r="O192" s="38">
        <f t="shared" si="35"/>
        <v>0.8522</v>
      </c>
      <c r="P192" s="39">
        <f t="shared" si="36"/>
        <v>0</v>
      </c>
      <c r="Q192" s="39">
        <f t="shared" si="37"/>
        <v>0</v>
      </c>
      <c r="R192" s="39">
        <f t="shared" si="38"/>
        <v>0</v>
      </c>
      <c r="S192" s="39">
        <f t="shared" si="39"/>
        <v>0</v>
      </c>
      <c r="T192" s="39">
        <f t="shared" si="40"/>
        <v>0</v>
      </c>
      <c r="U192" s="39">
        <f t="shared" si="41"/>
        <v>0</v>
      </c>
    </row>
    <row r="193" spans="1:21" ht="12.75" customHeight="1">
      <c r="A193" s="28" t="s">
        <v>506</v>
      </c>
      <c r="B193" s="29">
        <v>192</v>
      </c>
      <c r="C193" s="30" t="s">
        <v>507</v>
      </c>
      <c r="D193" s="31" t="s">
        <v>407</v>
      </c>
      <c r="E193" s="32" t="s">
        <v>49</v>
      </c>
      <c r="F193" s="33" t="s">
        <v>118</v>
      </c>
      <c r="G193" s="34" t="s">
        <v>26</v>
      </c>
      <c r="H193" s="35">
        <v>1956</v>
      </c>
      <c r="I193" s="36">
        <v>720</v>
      </c>
      <c r="J193" s="37">
        <v>192</v>
      </c>
      <c r="K193" s="36">
        <v>581</v>
      </c>
      <c r="L193" s="37">
        <v>179</v>
      </c>
      <c r="M193" s="36">
        <v>655</v>
      </c>
      <c r="N193" s="37">
        <v>187</v>
      </c>
      <c r="O193" s="38">
        <f t="shared" si="35"/>
        <v>0.6542</v>
      </c>
      <c r="P193" s="39">
        <f t="shared" si="36"/>
        <v>0</v>
      </c>
      <c r="Q193" s="39">
        <f t="shared" si="37"/>
        <v>0</v>
      </c>
      <c r="R193" s="39">
        <f t="shared" si="38"/>
        <v>0</v>
      </c>
      <c r="S193" s="39">
        <f t="shared" si="39"/>
        <v>0</v>
      </c>
      <c r="T193" s="39">
        <f t="shared" si="40"/>
        <v>0</v>
      </c>
      <c r="U193" s="39">
        <f t="shared" si="41"/>
        <v>0</v>
      </c>
    </row>
    <row r="194" spans="1:21" ht="12.75" customHeight="1">
      <c r="A194" s="28" t="s">
        <v>280</v>
      </c>
      <c r="B194" s="29">
        <v>95</v>
      </c>
      <c r="C194" s="30" t="s">
        <v>281</v>
      </c>
      <c r="D194" s="31" t="s">
        <v>282</v>
      </c>
      <c r="E194" s="32" t="s">
        <v>4</v>
      </c>
      <c r="F194" s="33" t="s">
        <v>71</v>
      </c>
      <c r="G194" s="34" t="s">
        <v>26</v>
      </c>
      <c r="H194" s="35">
        <v>2444</v>
      </c>
      <c r="I194" s="36">
        <v>838</v>
      </c>
      <c r="J194" s="37">
        <v>138</v>
      </c>
      <c r="K194" s="36">
        <v>771</v>
      </c>
      <c r="L194" s="37">
        <v>56</v>
      </c>
      <c r="M194" s="36">
        <v>835</v>
      </c>
      <c r="N194" s="37">
        <v>83</v>
      </c>
      <c r="O194" s="38">
        <f t="shared" si="35"/>
        <v>0.8174</v>
      </c>
      <c r="P194" s="39">
        <f t="shared" si="36"/>
        <v>0</v>
      </c>
      <c r="Q194" s="39">
        <f t="shared" si="37"/>
        <v>0</v>
      </c>
      <c r="R194" s="39">
        <f t="shared" si="38"/>
        <v>0</v>
      </c>
      <c r="S194" s="39">
        <f t="shared" si="39"/>
        <v>0</v>
      </c>
      <c r="T194" s="39">
        <f t="shared" si="40"/>
        <v>0</v>
      </c>
      <c r="U194" s="39">
        <f t="shared" si="41"/>
        <v>0</v>
      </c>
    </row>
    <row r="195" spans="1:21" ht="12.75" customHeight="1">
      <c r="A195" s="28" t="s">
        <v>175</v>
      </c>
      <c r="B195" s="29">
        <v>53</v>
      </c>
      <c r="C195" s="30" t="s">
        <v>176</v>
      </c>
      <c r="D195" s="31" t="s">
        <v>139</v>
      </c>
      <c r="E195" s="32" t="s">
        <v>4</v>
      </c>
      <c r="F195" s="33" t="s">
        <v>71</v>
      </c>
      <c r="G195" s="34" t="s">
        <v>26</v>
      </c>
      <c r="H195" s="35">
        <v>2548</v>
      </c>
      <c r="I195" s="36">
        <v>965</v>
      </c>
      <c r="J195" s="37">
        <v>42</v>
      </c>
      <c r="K195" s="36">
        <v>740</v>
      </c>
      <c r="L195" s="37">
        <v>82</v>
      </c>
      <c r="M195" s="36">
        <v>843</v>
      </c>
      <c r="N195" s="37">
        <v>74</v>
      </c>
      <c r="O195" s="38">
        <f t="shared" si="35"/>
        <v>0.8522</v>
      </c>
      <c r="P195" s="39">
        <f t="shared" si="36"/>
        <v>0</v>
      </c>
      <c r="Q195" s="39">
        <f t="shared" si="37"/>
        <v>0</v>
      </c>
      <c r="R195" s="39">
        <f t="shared" si="38"/>
        <v>0</v>
      </c>
      <c r="S195" s="39">
        <f t="shared" si="39"/>
        <v>0</v>
      </c>
      <c r="T195" s="39">
        <f t="shared" si="40"/>
        <v>0</v>
      </c>
      <c r="U195" s="39">
        <f t="shared" si="41"/>
        <v>0</v>
      </c>
    </row>
    <row r="196" spans="1:21" ht="12.75" customHeight="1">
      <c r="A196" s="28" t="s">
        <v>249</v>
      </c>
      <c r="B196" s="29">
        <v>82</v>
      </c>
      <c r="C196" s="30" t="s">
        <v>250</v>
      </c>
      <c r="D196" s="31" t="s">
        <v>228</v>
      </c>
      <c r="E196" s="32" t="s">
        <v>41</v>
      </c>
      <c r="F196" s="33" t="s">
        <v>248</v>
      </c>
      <c r="G196" s="34" t="s">
        <v>26</v>
      </c>
      <c r="H196" s="35">
        <v>2460</v>
      </c>
      <c r="I196" s="36">
        <v>899</v>
      </c>
      <c r="J196" s="37">
        <v>82</v>
      </c>
      <c r="K196" s="36">
        <v>740</v>
      </c>
      <c r="L196" s="37">
        <v>82</v>
      </c>
      <c r="M196" s="36">
        <v>821</v>
      </c>
      <c r="N196" s="37">
        <v>97</v>
      </c>
      <c r="O196" s="38">
        <f t="shared" si="35"/>
        <v>0.8227</v>
      </c>
      <c r="P196" s="39">
        <f t="shared" si="36"/>
        <v>0</v>
      </c>
      <c r="Q196" s="39">
        <f t="shared" si="37"/>
        <v>0</v>
      </c>
      <c r="R196" s="39">
        <f t="shared" si="38"/>
        <v>0</v>
      </c>
      <c r="S196" s="39">
        <f t="shared" si="39"/>
        <v>0</v>
      </c>
      <c r="T196" s="39">
        <f t="shared" si="40"/>
        <v>0</v>
      </c>
      <c r="U196" s="39">
        <f t="shared" si="41"/>
        <v>0</v>
      </c>
    </row>
    <row r="197" spans="1:21" ht="12.75" customHeight="1">
      <c r="A197" s="28" t="s">
        <v>274</v>
      </c>
      <c r="B197" s="29">
        <v>93</v>
      </c>
      <c r="C197" s="30" t="s">
        <v>275</v>
      </c>
      <c r="D197" s="31" t="s">
        <v>139</v>
      </c>
      <c r="E197" s="32" t="s">
        <v>41</v>
      </c>
      <c r="F197" s="33" t="s">
        <v>248</v>
      </c>
      <c r="G197" s="34" t="s">
        <v>26</v>
      </c>
      <c r="H197" s="35">
        <v>2448</v>
      </c>
      <c r="I197" s="36">
        <v>826</v>
      </c>
      <c r="J197" s="37">
        <v>147</v>
      </c>
      <c r="K197" s="36">
        <v>756</v>
      </c>
      <c r="L197" s="37">
        <v>69</v>
      </c>
      <c r="M197" s="36">
        <v>866</v>
      </c>
      <c r="N197" s="37">
        <v>52</v>
      </c>
      <c r="O197" s="38">
        <f t="shared" si="35"/>
        <v>0.8187</v>
      </c>
      <c r="P197" s="39">
        <f t="shared" si="36"/>
        <v>0</v>
      </c>
      <c r="Q197" s="39">
        <f t="shared" si="37"/>
        <v>0</v>
      </c>
      <c r="R197" s="39">
        <f t="shared" si="38"/>
        <v>0</v>
      </c>
      <c r="S197" s="39">
        <f t="shared" si="39"/>
        <v>0</v>
      </c>
      <c r="T197" s="39">
        <f t="shared" si="40"/>
        <v>0</v>
      </c>
      <c r="U197" s="39">
        <f t="shared" si="41"/>
        <v>0</v>
      </c>
    </row>
    <row r="198" spans="1:21" ht="12.75" customHeight="1">
      <c r="A198" s="28" t="s">
        <v>112</v>
      </c>
      <c r="B198" s="29">
        <v>31</v>
      </c>
      <c r="C198" s="30" t="s">
        <v>113</v>
      </c>
      <c r="D198" s="31" t="s">
        <v>45</v>
      </c>
      <c r="E198" s="32" t="s">
        <v>41</v>
      </c>
      <c r="F198" s="33" t="s">
        <v>77</v>
      </c>
      <c r="G198" s="34" t="s">
        <v>26</v>
      </c>
      <c r="H198" s="35">
        <v>2669</v>
      </c>
      <c r="I198" s="36">
        <v>940</v>
      </c>
      <c r="J198" s="37">
        <v>55</v>
      </c>
      <c r="K198" s="36">
        <v>842</v>
      </c>
      <c r="L198" s="37">
        <v>25</v>
      </c>
      <c r="M198" s="36">
        <v>887</v>
      </c>
      <c r="N198" s="37">
        <v>36</v>
      </c>
      <c r="O198" s="38">
        <f t="shared" si="35"/>
        <v>0.8926</v>
      </c>
      <c r="P198" s="39">
        <f t="shared" si="36"/>
        <v>0</v>
      </c>
      <c r="Q198" s="39">
        <f t="shared" si="37"/>
        <v>0</v>
      </c>
      <c r="R198" s="39">
        <f t="shared" si="38"/>
        <v>0</v>
      </c>
      <c r="S198" s="39">
        <f t="shared" si="39"/>
        <v>0</v>
      </c>
      <c r="T198" s="39">
        <f t="shared" si="40"/>
        <v>0</v>
      </c>
      <c r="U198" s="39">
        <f t="shared" si="41"/>
        <v>0</v>
      </c>
    </row>
    <row r="199" spans="1:21" ht="12.75" customHeight="1">
      <c r="A199" s="28" t="s">
        <v>224</v>
      </c>
      <c r="B199" s="29">
        <v>74</v>
      </c>
      <c r="C199" s="30" t="s">
        <v>225</v>
      </c>
      <c r="D199" s="31" t="s">
        <v>121</v>
      </c>
      <c r="E199" s="32" t="s">
        <v>4</v>
      </c>
      <c r="F199" s="33" t="s">
        <v>159</v>
      </c>
      <c r="G199" s="34" t="s">
        <v>26</v>
      </c>
      <c r="H199" s="35">
        <v>2483</v>
      </c>
      <c r="I199" s="36">
        <v>892</v>
      </c>
      <c r="J199" s="37">
        <v>91</v>
      </c>
      <c r="K199" s="36">
        <v>720</v>
      </c>
      <c r="L199" s="37">
        <v>97</v>
      </c>
      <c r="M199" s="36">
        <v>871</v>
      </c>
      <c r="N199" s="37">
        <v>48</v>
      </c>
      <c r="O199" s="38">
        <f t="shared" si="35"/>
        <v>0.8304</v>
      </c>
      <c r="P199" s="39">
        <f t="shared" si="36"/>
        <v>0</v>
      </c>
      <c r="Q199" s="39">
        <f t="shared" si="37"/>
        <v>0</v>
      </c>
      <c r="R199" s="39">
        <f t="shared" si="38"/>
        <v>0</v>
      </c>
      <c r="S199" s="39">
        <f t="shared" si="39"/>
        <v>0</v>
      </c>
      <c r="T199" s="39">
        <f t="shared" si="40"/>
        <v>0</v>
      </c>
      <c r="U199" s="39">
        <f t="shared" si="41"/>
        <v>0</v>
      </c>
    </row>
    <row r="200" spans="1:21" ht="12.75" customHeight="1">
      <c r="A200" s="28" t="s">
        <v>97</v>
      </c>
      <c r="B200" s="29">
        <v>25</v>
      </c>
      <c r="C200" s="30" t="s">
        <v>98</v>
      </c>
      <c r="D200" s="31" t="s">
        <v>29</v>
      </c>
      <c r="E200" s="32" t="s">
        <v>41</v>
      </c>
      <c r="F200" s="33" t="s">
        <v>71</v>
      </c>
      <c r="G200" s="34" t="s">
        <v>26</v>
      </c>
      <c r="H200" s="35">
        <v>2714</v>
      </c>
      <c r="I200" s="36">
        <v>1007</v>
      </c>
      <c r="J200" s="37">
        <v>18</v>
      </c>
      <c r="K200" s="36">
        <v>747</v>
      </c>
      <c r="L200" s="37">
        <v>77</v>
      </c>
      <c r="M200" s="36">
        <v>960</v>
      </c>
      <c r="N200" s="37">
        <v>6</v>
      </c>
      <c r="O200" s="38">
        <f t="shared" si="35"/>
        <v>0.9077</v>
      </c>
      <c r="P200" s="39">
        <f t="shared" si="36"/>
        <v>0</v>
      </c>
      <c r="Q200" s="39">
        <f t="shared" si="37"/>
        <v>0</v>
      </c>
      <c r="R200" s="39">
        <f t="shared" si="38"/>
        <v>0</v>
      </c>
      <c r="S200" s="39">
        <f t="shared" si="39"/>
        <v>0</v>
      </c>
      <c r="T200" s="39">
        <f t="shared" si="40"/>
        <v>0</v>
      </c>
      <c r="U200" s="39">
        <f t="shared" si="41"/>
        <v>0</v>
      </c>
    </row>
    <row r="201" spans="1:21" ht="12.75" customHeight="1">
      <c r="A201" s="28" t="s">
        <v>330</v>
      </c>
      <c r="B201" s="29">
        <v>116</v>
      </c>
      <c r="C201" s="30" t="s">
        <v>331</v>
      </c>
      <c r="D201" s="31" t="s">
        <v>228</v>
      </c>
      <c r="E201" s="32" t="s">
        <v>41</v>
      </c>
      <c r="F201" s="33" t="s">
        <v>273</v>
      </c>
      <c r="G201" s="34" t="s">
        <v>31</v>
      </c>
      <c r="H201" s="35">
        <v>2367</v>
      </c>
      <c r="I201" s="36">
        <v>877</v>
      </c>
      <c r="J201" s="37">
        <v>107</v>
      </c>
      <c r="K201" s="36">
        <v>685</v>
      </c>
      <c r="L201" s="37">
        <v>118</v>
      </c>
      <c r="M201" s="36">
        <v>805</v>
      </c>
      <c r="N201" s="37">
        <v>115</v>
      </c>
      <c r="O201" s="38">
        <f t="shared" si="35"/>
        <v>0.7916</v>
      </c>
      <c r="P201" s="39">
        <f t="shared" si="36"/>
        <v>0</v>
      </c>
      <c r="Q201" s="39">
        <f t="shared" si="37"/>
        <v>0</v>
      </c>
      <c r="R201" s="39">
        <f t="shared" si="38"/>
        <v>0</v>
      </c>
      <c r="S201" s="39">
        <f t="shared" si="39"/>
        <v>0</v>
      </c>
      <c r="T201" s="39">
        <f t="shared" si="40"/>
        <v>0</v>
      </c>
      <c r="U201" s="39">
        <f t="shared" si="41"/>
        <v>0</v>
      </c>
    </row>
    <row r="202" spans="1:21" ht="12.75" customHeight="1">
      <c r="A202" s="28" t="s">
        <v>396</v>
      </c>
      <c r="B202" s="29">
        <v>143</v>
      </c>
      <c r="C202" s="30" t="s">
        <v>397</v>
      </c>
      <c r="D202" s="31" t="s">
        <v>228</v>
      </c>
      <c r="E202" s="32" t="s">
        <v>41</v>
      </c>
      <c r="F202" s="33" t="s">
        <v>221</v>
      </c>
      <c r="G202" s="34" t="s">
        <v>26</v>
      </c>
      <c r="H202" s="35">
        <v>2279</v>
      </c>
      <c r="I202" s="36">
        <v>835</v>
      </c>
      <c r="J202" s="37">
        <v>140</v>
      </c>
      <c r="K202" s="36">
        <v>730</v>
      </c>
      <c r="L202" s="37">
        <v>89</v>
      </c>
      <c r="M202" s="36">
        <v>714</v>
      </c>
      <c r="N202" s="37">
        <v>171</v>
      </c>
      <c r="O202" s="38">
        <f t="shared" si="35"/>
        <v>0.7622</v>
      </c>
      <c r="P202" s="39">
        <f t="shared" si="36"/>
        <v>0</v>
      </c>
      <c r="Q202" s="39">
        <f t="shared" si="37"/>
        <v>0</v>
      </c>
      <c r="R202" s="39">
        <f t="shared" si="38"/>
        <v>0</v>
      </c>
      <c r="S202" s="39">
        <f t="shared" si="39"/>
        <v>0</v>
      </c>
      <c r="T202" s="39">
        <f t="shared" si="40"/>
        <v>0</v>
      </c>
      <c r="U202" s="39">
        <f t="shared" si="41"/>
        <v>0</v>
      </c>
    </row>
    <row r="203" spans="1:21" ht="12.75" customHeight="1">
      <c r="A203" s="28" t="s">
        <v>337</v>
      </c>
      <c r="B203" s="29">
        <v>120</v>
      </c>
      <c r="C203" s="30" t="s">
        <v>338</v>
      </c>
      <c r="D203" s="31" t="s">
        <v>135</v>
      </c>
      <c r="E203" s="32" t="s">
        <v>41</v>
      </c>
      <c r="F203" s="33" t="s">
        <v>339</v>
      </c>
      <c r="G203" s="34" t="s">
        <v>31</v>
      </c>
      <c r="H203" s="35">
        <v>2360</v>
      </c>
      <c r="I203" s="36">
        <v>849</v>
      </c>
      <c r="J203" s="37">
        <v>129</v>
      </c>
      <c r="K203" s="36">
        <v>703</v>
      </c>
      <c r="L203" s="37">
        <v>107</v>
      </c>
      <c r="M203" s="36">
        <v>808</v>
      </c>
      <c r="N203" s="37">
        <v>113</v>
      </c>
      <c r="O203" s="38">
        <f t="shared" si="35"/>
        <v>0.7893</v>
      </c>
      <c r="P203" s="39">
        <f t="shared" si="36"/>
        <v>0</v>
      </c>
      <c r="Q203" s="39">
        <f t="shared" si="37"/>
        <v>0</v>
      </c>
      <c r="R203" s="39">
        <f t="shared" si="38"/>
        <v>0</v>
      </c>
      <c r="S203" s="39">
        <f t="shared" si="39"/>
        <v>0</v>
      </c>
      <c r="T203" s="39">
        <f t="shared" si="40"/>
        <v>0</v>
      </c>
      <c r="U203" s="39">
        <f t="shared" si="41"/>
        <v>0</v>
      </c>
    </row>
    <row r="204" spans="1:21" ht="12.75" customHeight="1">
      <c r="A204" s="28" t="s">
        <v>479</v>
      </c>
      <c r="B204" s="29">
        <v>180</v>
      </c>
      <c r="C204" s="30" t="s">
        <v>480</v>
      </c>
      <c r="D204" s="31" t="s">
        <v>349</v>
      </c>
      <c r="E204" s="32" t="s">
        <v>4</v>
      </c>
      <c r="F204" s="33" t="s">
        <v>108</v>
      </c>
      <c r="G204" s="34" t="s">
        <v>26</v>
      </c>
      <c r="H204" s="35">
        <v>2072</v>
      </c>
      <c r="I204" s="36">
        <v>794</v>
      </c>
      <c r="J204" s="37">
        <v>172</v>
      </c>
      <c r="K204" s="36">
        <v>582</v>
      </c>
      <c r="L204" s="37">
        <v>178</v>
      </c>
      <c r="M204" s="36">
        <v>696</v>
      </c>
      <c r="N204" s="37">
        <v>180</v>
      </c>
      <c r="O204" s="38">
        <f t="shared" si="35"/>
        <v>0.693</v>
      </c>
      <c r="P204" s="39">
        <f t="shared" si="36"/>
        <v>0</v>
      </c>
      <c r="Q204" s="39">
        <f t="shared" si="37"/>
        <v>0</v>
      </c>
      <c r="R204" s="39">
        <f t="shared" si="38"/>
        <v>0</v>
      </c>
      <c r="S204" s="39">
        <f t="shared" si="39"/>
        <v>0</v>
      </c>
      <c r="T204" s="39">
        <f t="shared" si="40"/>
        <v>0</v>
      </c>
      <c r="U204" s="39">
        <f t="shared" si="41"/>
        <v>0</v>
      </c>
    </row>
    <row r="205" spans="1:21" ht="12.75" customHeight="1">
      <c r="A205" s="28" t="s">
        <v>321</v>
      </c>
      <c r="B205" s="29">
        <v>113</v>
      </c>
      <c r="C205" s="30" t="s">
        <v>322</v>
      </c>
      <c r="D205" s="31" t="s">
        <v>228</v>
      </c>
      <c r="E205" s="32" t="s">
        <v>4</v>
      </c>
      <c r="F205" s="33" t="s">
        <v>323</v>
      </c>
      <c r="G205" s="34" t="s">
        <v>31</v>
      </c>
      <c r="H205" s="35">
        <v>2377</v>
      </c>
      <c r="I205" s="36">
        <v>902</v>
      </c>
      <c r="J205" s="37">
        <v>80</v>
      </c>
      <c r="K205" s="36">
        <v>665</v>
      </c>
      <c r="L205" s="37">
        <v>134</v>
      </c>
      <c r="M205" s="36">
        <v>810</v>
      </c>
      <c r="N205" s="37">
        <v>109</v>
      </c>
      <c r="O205" s="38">
        <f t="shared" si="35"/>
        <v>0.795</v>
      </c>
      <c r="P205" s="39">
        <f t="shared" si="36"/>
        <v>0</v>
      </c>
      <c r="Q205" s="39">
        <f t="shared" si="37"/>
        <v>0</v>
      </c>
      <c r="R205" s="39">
        <f t="shared" si="38"/>
        <v>0</v>
      </c>
      <c r="S205" s="39">
        <f t="shared" si="39"/>
        <v>0</v>
      </c>
      <c r="T205" s="39">
        <f t="shared" si="40"/>
        <v>0</v>
      </c>
      <c r="U205" s="39">
        <f t="shared" si="41"/>
        <v>0</v>
      </c>
    </row>
    <row r="206" spans="1:21" ht="12.75" customHeight="1">
      <c r="A206" s="28" t="s">
        <v>217</v>
      </c>
      <c r="B206" s="29">
        <v>70</v>
      </c>
      <c r="C206" s="30" t="s">
        <v>218</v>
      </c>
      <c r="D206" s="31" t="s">
        <v>139</v>
      </c>
      <c r="E206" s="32" t="s">
        <v>49</v>
      </c>
      <c r="F206" s="33" t="s">
        <v>118</v>
      </c>
      <c r="G206" s="34" t="s">
        <v>26</v>
      </c>
      <c r="H206" s="35">
        <v>2492</v>
      </c>
      <c r="I206" s="36">
        <v>920</v>
      </c>
      <c r="J206" s="37">
        <v>66</v>
      </c>
      <c r="K206" s="36">
        <v>750</v>
      </c>
      <c r="L206" s="37">
        <v>73</v>
      </c>
      <c r="M206" s="36">
        <v>822</v>
      </c>
      <c r="N206" s="37">
        <v>95</v>
      </c>
      <c r="O206" s="38">
        <f t="shared" si="35"/>
        <v>0.8334</v>
      </c>
      <c r="P206" s="39">
        <f t="shared" si="36"/>
        <v>0</v>
      </c>
      <c r="Q206" s="39">
        <f t="shared" si="37"/>
        <v>0</v>
      </c>
      <c r="R206" s="39">
        <f t="shared" si="38"/>
        <v>0</v>
      </c>
      <c r="S206" s="39">
        <f t="shared" si="39"/>
        <v>0</v>
      </c>
      <c r="T206" s="39">
        <f t="shared" si="40"/>
        <v>0</v>
      </c>
      <c r="U206" s="39">
        <f t="shared" si="41"/>
        <v>0</v>
      </c>
    </row>
    <row r="207" spans="1:21" ht="12.75" customHeight="1">
      <c r="A207" s="28" t="s">
        <v>383</v>
      </c>
      <c r="B207" s="29">
        <v>137</v>
      </c>
      <c r="C207" s="30" t="s">
        <v>384</v>
      </c>
      <c r="D207" s="31" t="s">
        <v>135</v>
      </c>
      <c r="E207" s="32" t="s">
        <v>41</v>
      </c>
      <c r="F207" s="33" t="s">
        <v>385</v>
      </c>
      <c r="G207" s="34" t="s">
        <v>31</v>
      </c>
      <c r="H207" s="35">
        <v>2289</v>
      </c>
      <c r="I207" s="36">
        <v>852</v>
      </c>
      <c r="J207" s="37">
        <v>127</v>
      </c>
      <c r="K207" s="36">
        <v>648</v>
      </c>
      <c r="L207" s="37">
        <v>143</v>
      </c>
      <c r="M207" s="36">
        <v>789</v>
      </c>
      <c r="N207" s="37">
        <v>126</v>
      </c>
      <c r="O207" s="38">
        <f t="shared" si="35"/>
        <v>0.7656</v>
      </c>
      <c r="P207" s="39">
        <f t="shared" si="36"/>
        <v>0</v>
      </c>
      <c r="Q207" s="39">
        <f t="shared" si="37"/>
        <v>0</v>
      </c>
      <c r="R207" s="39">
        <f t="shared" si="38"/>
        <v>0</v>
      </c>
      <c r="S207" s="39">
        <f t="shared" si="39"/>
        <v>0</v>
      </c>
      <c r="T207" s="39">
        <f t="shared" si="40"/>
        <v>0</v>
      </c>
      <c r="U207" s="39">
        <f t="shared" si="41"/>
        <v>0</v>
      </c>
    </row>
    <row r="208" spans="1:21" ht="12.75" customHeight="1">
      <c r="A208" s="28" t="s">
        <v>471</v>
      </c>
      <c r="B208" s="29">
        <v>176</v>
      </c>
      <c r="C208" s="30" t="s">
        <v>472</v>
      </c>
      <c r="D208" s="31" t="s">
        <v>407</v>
      </c>
      <c r="E208" s="32" t="s">
        <v>4</v>
      </c>
      <c r="F208" s="33" t="s">
        <v>221</v>
      </c>
      <c r="G208" s="34" t="s">
        <v>26</v>
      </c>
      <c r="H208" s="35">
        <v>2083</v>
      </c>
      <c r="I208" s="36">
        <v>807</v>
      </c>
      <c r="J208" s="37">
        <v>163</v>
      </c>
      <c r="K208" s="36">
        <v>564</v>
      </c>
      <c r="L208" s="37">
        <v>183</v>
      </c>
      <c r="M208" s="36">
        <v>712</v>
      </c>
      <c r="N208" s="37">
        <v>173</v>
      </c>
      <c r="O208" s="38">
        <f t="shared" si="35"/>
        <v>0.6967</v>
      </c>
      <c r="P208" s="39">
        <f t="shared" si="36"/>
        <v>0</v>
      </c>
      <c r="Q208" s="39">
        <f t="shared" si="37"/>
        <v>0</v>
      </c>
      <c r="R208" s="39">
        <f t="shared" si="38"/>
        <v>0</v>
      </c>
      <c r="S208" s="39">
        <f t="shared" si="39"/>
        <v>0</v>
      </c>
      <c r="T208" s="39">
        <f t="shared" si="40"/>
        <v>0</v>
      </c>
      <c r="U208" s="39">
        <f t="shared" si="41"/>
        <v>0</v>
      </c>
    </row>
    <row r="209" spans="15:21" ht="12.75" customHeight="1">
      <c r="O209" s="38"/>
      <c r="P209" s="39"/>
      <c r="Q209" s="39"/>
      <c r="R209" s="39"/>
      <c r="S209" s="39"/>
      <c r="T209" s="44"/>
      <c r="U209" s="44"/>
    </row>
    <row r="210" spans="15:21" ht="12.75" customHeight="1">
      <c r="O210" s="38"/>
      <c r="P210" s="39"/>
      <c r="Q210" s="39"/>
      <c r="R210" s="39"/>
      <c r="S210" s="39"/>
      <c r="T210" s="44"/>
      <c r="U210" s="44"/>
    </row>
    <row r="211" spans="15:21" ht="12.75" customHeight="1">
      <c r="O211" s="38"/>
      <c r="P211" s="39"/>
      <c r="Q211" s="39"/>
      <c r="R211" s="39"/>
      <c r="S211" s="39"/>
      <c r="T211" s="44"/>
      <c r="U211" s="44"/>
    </row>
    <row r="212" spans="15:21" ht="12.75" customHeight="1">
      <c r="O212" s="38"/>
      <c r="P212" s="39"/>
      <c r="Q212" s="39"/>
      <c r="R212" s="39"/>
      <c r="S212" s="39"/>
      <c r="T212" s="44"/>
      <c r="U212" s="44"/>
    </row>
    <row r="213" spans="15:21" ht="12.75" customHeight="1">
      <c r="O213" s="38"/>
      <c r="P213" s="39"/>
      <c r="Q213" s="39"/>
      <c r="R213" s="39"/>
      <c r="S213" s="39"/>
      <c r="T213" s="44"/>
      <c r="U213" s="44"/>
    </row>
    <row r="214" spans="15:21" ht="12.75" customHeight="1">
      <c r="O214" s="38"/>
      <c r="P214" s="39"/>
      <c r="Q214" s="39"/>
      <c r="R214" s="39"/>
      <c r="S214" s="39"/>
      <c r="T214" s="44"/>
      <c r="U214" s="44"/>
    </row>
    <row r="215" spans="15:21" ht="12.75" customHeight="1">
      <c r="O215" s="38"/>
      <c r="P215" s="39"/>
      <c r="Q215" s="39"/>
      <c r="R215" s="39"/>
      <c r="S215" s="39"/>
      <c r="T215" s="44"/>
      <c r="U215" s="44"/>
    </row>
  </sheetData>
  <sheetProtection sheet="1"/>
  <mergeCells count="5">
    <mergeCell ref="B3:J3"/>
    <mergeCell ref="B5:J5"/>
    <mergeCell ref="B6:J6"/>
    <mergeCell ref="B7:J7"/>
    <mergeCell ref="B8:J8"/>
  </mergeCells>
  <conditionalFormatting sqref="A1:A2 A9 B4">
    <cfRule type="cellIs" priority="1" dxfId="6" operator="equal" stopIfTrue="1">
      <formula>"0"</formula>
    </cfRule>
  </conditionalFormatting>
  <conditionalFormatting sqref="C11:C208">
    <cfRule type="cellIs" priority="2" dxfId="37" operator="equal" stopIfTrue="1">
      <formula>"a"</formula>
    </cfRule>
  </conditionalFormatting>
  <conditionalFormatting sqref="C3:D5 F3:J5 J10 L10 N10 O1:O9 O216:O65536 T1:U9 T216:U65536">
    <cfRule type="cellIs" priority="3" dxfId="6" operator="equal" stopIfTrue="1">
      <formula>"a"</formula>
    </cfRule>
  </conditionalFormatting>
  <conditionalFormatting sqref="D11:D208">
    <cfRule type="cellIs" priority="4" dxfId="13" operator="equal" stopIfTrue="1">
      <formula>0</formula>
    </cfRule>
    <cfRule type="expression" priority="5" dxfId="53" stopIfTrue="1">
      <formula>topSer</formula>
    </cfRule>
  </conditionalFormatting>
  <conditionalFormatting sqref="E1:E5 E9">
    <cfRule type="cellIs" priority="6" dxfId="6" operator="equal" stopIfTrue="1">
      <formula>"S"</formula>
    </cfRule>
  </conditionalFormatting>
  <conditionalFormatting sqref="E11:E208">
    <cfRule type="cellIs" priority="7" dxfId="13" operator="equal" stopIfTrue="1">
      <formula>"S"</formula>
    </cfRule>
    <cfRule type="expression" priority="8" dxfId="50" stopIfTrue="1">
      <formula>topCat</formula>
    </cfRule>
  </conditionalFormatting>
  <conditionalFormatting sqref="F11:F208">
    <cfRule type="cellIs" priority="9" dxfId="13" operator="equal" stopIfTrue="1">
      <formula>"a"</formula>
    </cfRule>
  </conditionalFormatting>
  <conditionalFormatting sqref="G11:G208">
    <cfRule type="cellIs" priority="10" dxfId="13" operator="equal" stopIfTrue="1">
      <formula>"a"</formula>
    </cfRule>
  </conditionalFormatting>
  <conditionalFormatting sqref="I11:I208 K11:K208 M11:M208">
    <cfRule type="cellIs" priority="11" dxfId="47" operator="equal" stopIfTrue="1">
      <formula>0</formula>
    </cfRule>
  </conditionalFormatting>
  <conditionalFormatting sqref="J11:J208 L11:L208 N11:N208">
    <cfRule type="cellIs" priority="12" dxfId="13" operator="equal" stopIfTrue="1">
      <formula>0</formula>
    </cfRule>
  </conditionalFormatting>
  <conditionalFormatting sqref="P1:S10 P216:S65536">
    <cfRule type="cellIs" priority="13" dxfId="6" operator="equal" stopIfTrue="1">
      <formula>0</formula>
    </cfRule>
    <cfRule type="expression" priority="14" dxfId="6" stopIfTrue="1">
      <formula>TRUNC(MOD(P1*100,1),3)=0</formula>
    </cfRule>
  </conditionalFormatting>
  <conditionalFormatting sqref="A11:A208">
    <cfRule type="cellIs" priority="15" dxfId="13" operator="equal" stopIfTrue="1">
      <formula>0</formula>
    </cfRule>
  </conditionalFormatting>
  <conditionalFormatting sqref="P11:S11">
    <cfRule type="cellIs" priority="16" dxfId="6" operator="equal" stopIfTrue="1">
      <formula>0</formula>
    </cfRule>
  </conditionalFormatting>
  <conditionalFormatting sqref="P12:P215">
    <cfRule type="cellIs" priority="17" dxfId="38" operator="equal" stopIfTrue="1">
      <formula>0</formula>
    </cfRule>
    <cfRule type="expression" priority="18" dxfId="38" stopIfTrue="1">
      <formula>TRUNC(MOD(P12*100,1),3)=0</formula>
    </cfRule>
  </conditionalFormatting>
  <conditionalFormatting sqref="Q12:S215 T12:U208">
    <cfRule type="cellIs" priority="19" dxfId="38" operator="equal" stopIfTrue="1">
      <formula>0</formula>
    </cfRule>
    <cfRule type="expression" priority="20" dxfId="38" stopIfTrue="1">
      <formula>TRUNC(MOD(Q12*100,1),3)=0</formula>
    </cfRule>
  </conditionalFormatting>
  <conditionalFormatting sqref="B11:B208">
    <cfRule type="cellIs" priority="21" dxfId="37" operator="equal" stopIfTrue="1">
      <formula>0</formula>
    </cfRule>
    <cfRule type="expression" priority="22" dxfId="79" stopIfTrue="1">
      <formula>COUNTIF(INDIRECT("$B$11:$B$"&amp;SUM('Annexe 2'!$H$7:$H$13)+11),B11)&gt;1</formula>
    </cfRule>
  </conditionalFormatting>
  <printOptions/>
  <pageMargins left="0.39375" right="0.39375" top="0.39375" bottom="0.32083333333333336" header="0.5118055555555555" footer="0.5118055555555555"/>
  <pageSetup firstPageNumber="1" useFirstPageNumber="1" fitToHeight="10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33"/>
  <sheetViews>
    <sheetView zoomScalePageLayoutView="0" workbookViewId="0" topLeftCell="A1">
      <selection activeCell="S38" sqref="S38"/>
    </sheetView>
  </sheetViews>
  <sheetFormatPr defaultColWidth="11.57421875" defaultRowHeight="12.75"/>
  <cols>
    <col min="1" max="1" width="3.421875" style="49" customWidth="1"/>
    <col min="2" max="2" width="4.140625" style="50" customWidth="1"/>
    <col min="3" max="3" width="18.7109375" style="51" customWidth="1"/>
    <col min="4" max="4" width="3.57421875" style="52" customWidth="1"/>
    <col min="5" max="5" width="2.7109375" style="53" customWidth="1"/>
    <col min="6" max="6" width="5.00390625" style="54" customWidth="1"/>
    <col min="7" max="7" width="5.57421875" style="55" customWidth="1"/>
    <col min="8" max="8" width="5.7109375" style="56" customWidth="1"/>
    <col min="9" max="9" width="5.00390625" style="40" customWidth="1"/>
    <col min="10" max="10" width="9.8515625" style="49" customWidth="1"/>
    <col min="11" max="11" width="5.00390625" style="50" customWidth="1"/>
    <col min="12" max="12" width="21.421875" style="51" customWidth="1"/>
    <col min="13" max="13" width="3.57421875" style="52" customWidth="1"/>
    <col min="14" max="14" width="2.7109375" style="53" customWidth="1"/>
    <col min="15" max="15" width="5.00390625" style="54" customWidth="1"/>
    <col min="16" max="16" width="5.57421875" style="55" customWidth="1"/>
    <col min="17" max="17" width="5.7109375" style="56" customWidth="1"/>
    <col min="18" max="16384" width="11.57421875" style="40" customWidth="1"/>
  </cols>
  <sheetData>
    <row r="1" spans="1:17" ht="11.25">
      <c r="A1" s="111" t="s">
        <v>519</v>
      </c>
      <c r="B1" s="111"/>
      <c r="C1" s="111"/>
      <c r="D1" s="111"/>
      <c r="E1" s="111"/>
      <c r="F1" s="111"/>
      <c r="G1" s="111"/>
      <c r="H1" s="111"/>
      <c r="I1" s="58" t="s">
        <v>520</v>
      </c>
      <c r="J1" s="111" t="s">
        <v>521</v>
      </c>
      <c r="K1" s="111"/>
      <c r="L1" s="111"/>
      <c r="M1" s="111"/>
      <c r="N1" s="111"/>
      <c r="O1" s="111"/>
      <c r="P1" s="111"/>
      <c r="Q1" s="111"/>
    </row>
    <row r="3" spans="2:17" ht="11.25">
      <c r="B3" s="49"/>
      <c r="C3" s="49"/>
      <c r="D3" s="49"/>
      <c r="E3" s="49"/>
      <c r="F3" s="49"/>
      <c r="G3" s="49" t="s">
        <v>522</v>
      </c>
      <c r="H3" s="56">
        <f>TOP</f>
        <v>2990</v>
      </c>
      <c r="I3" s="49"/>
      <c r="K3" s="49"/>
      <c r="L3" s="49"/>
      <c r="M3" s="49"/>
      <c r="N3" s="49"/>
      <c r="O3" s="49"/>
      <c r="P3" s="49" t="s">
        <v>522</v>
      </c>
      <c r="Q3" s="56">
        <f>TOP</f>
        <v>2990</v>
      </c>
    </row>
    <row r="5" spans="1:17" ht="11.25">
      <c r="A5" s="49" t="s">
        <v>523</v>
      </c>
      <c r="B5" s="50" t="s">
        <v>2</v>
      </c>
      <c r="C5" s="51" t="s">
        <v>3</v>
      </c>
      <c r="D5" s="52" t="s">
        <v>4</v>
      </c>
      <c r="E5" s="53" t="s">
        <v>5</v>
      </c>
      <c r="F5" s="54" t="s">
        <v>6</v>
      </c>
      <c r="G5" s="55" t="s">
        <v>7</v>
      </c>
      <c r="H5" s="56" t="s">
        <v>8</v>
      </c>
      <c r="J5" s="49" t="s">
        <v>524</v>
      </c>
      <c r="K5" s="50" t="s">
        <v>2</v>
      </c>
      <c r="L5" s="51" t="s">
        <v>3</v>
      </c>
      <c r="M5" s="52" t="s">
        <v>4</v>
      </c>
      <c r="N5" s="53" t="s">
        <v>5</v>
      </c>
      <c r="O5" s="54" t="s">
        <v>6</v>
      </c>
      <c r="P5" s="55" t="s">
        <v>7</v>
      </c>
      <c r="Q5" s="56" t="s">
        <v>8</v>
      </c>
    </row>
    <row r="6" spans="1:17" ht="11.25">
      <c r="A6" s="49">
        <v>1</v>
      </c>
      <c r="B6" s="50">
        <v>1</v>
      </c>
      <c r="C6" s="51" t="s">
        <v>23</v>
      </c>
      <c r="D6" s="52" t="s">
        <v>24</v>
      </c>
      <c r="E6" s="53" t="s">
        <v>4</v>
      </c>
      <c r="F6" s="54" t="s">
        <v>25</v>
      </c>
      <c r="G6" s="55" t="s">
        <v>26</v>
      </c>
      <c r="H6" s="56">
        <v>2991</v>
      </c>
      <c r="J6" s="49">
        <v>1</v>
      </c>
      <c r="K6" s="50">
        <v>5</v>
      </c>
      <c r="L6" s="51" t="s">
        <v>39</v>
      </c>
      <c r="M6" s="52" t="s">
        <v>40</v>
      </c>
      <c r="N6" s="53" t="s">
        <v>41</v>
      </c>
      <c r="O6" s="54" t="s">
        <v>42</v>
      </c>
      <c r="P6" s="55" t="s">
        <v>31</v>
      </c>
      <c r="Q6" s="56">
        <v>2863</v>
      </c>
    </row>
    <row r="7" spans="1:17" ht="11.25">
      <c r="A7" s="49">
        <v>2</v>
      </c>
      <c r="B7" s="50">
        <v>4</v>
      </c>
      <c r="C7" s="51" t="s">
        <v>36</v>
      </c>
      <c r="D7" s="52" t="s">
        <v>24</v>
      </c>
      <c r="E7" s="53" t="s">
        <v>4</v>
      </c>
      <c r="F7" s="54" t="s">
        <v>37</v>
      </c>
      <c r="G7" s="55" t="s">
        <v>26</v>
      </c>
      <c r="H7" s="56">
        <v>2876</v>
      </c>
      <c r="J7" s="49">
        <v>2</v>
      </c>
      <c r="K7" s="50">
        <v>10</v>
      </c>
      <c r="L7" s="51" t="s">
        <v>57</v>
      </c>
      <c r="M7" s="52" t="s">
        <v>55</v>
      </c>
      <c r="N7" s="53" t="s">
        <v>41</v>
      </c>
      <c r="O7" s="54" t="s">
        <v>58</v>
      </c>
      <c r="P7" s="55" t="s">
        <v>26</v>
      </c>
      <c r="Q7" s="56">
        <v>2818</v>
      </c>
    </row>
    <row r="8" spans="1:17" ht="11.25">
      <c r="A8" s="49">
        <v>3</v>
      </c>
      <c r="B8" s="50">
        <v>5</v>
      </c>
      <c r="C8" s="51" t="s">
        <v>39</v>
      </c>
      <c r="D8" s="52" t="s">
        <v>40</v>
      </c>
      <c r="E8" s="53" t="s">
        <v>41</v>
      </c>
      <c r="F8" s="54" t="s">
        <v>42</v>
      </c>
      <c r="G8" s="55" t="s">
        <v>31</v>
      </c>
      <c r="H8" s="56">
        <v>2863</v>
      </c>
      <c r="J8" s="49">
        <v>3</v>
      </c>
      <c r="K8" s="50">
        <v>13</v>
      </c>
      <c r="L8" s="51" t="s">
        <v>66</v>
      </c>
      <c r="M8" s="52" t="s">
        <v>40</v>
      </c>
      <c r="N8" s="53" t="s">
        <v>41</v>
      </c>
      <c r="O8" s="54" t="s">
        <v>25</v>
      </c>
      <c r="P8" s="55" t="s">
        <v>26</v>
      </c>
      <c r="Q8" s="56">
        <v>2802</v>
      </c>
    </row>
    <row r="10" spans="1:17" ht="11.25">
      <c r="A10" s="49" t="s">
        <v>525</v>
      </c>
      <c r="B10" s="50" t="s">
        <v>2</v>
      </c>
      <c r="C10" s="51" t="s">
        <v>3</v>
      </c>
      <c r="D10" s="52" t="s">
        <v>4</v>
      </c>
      <c r="E10" s="53" t="s">
        <v>5</v>
      </c>
      <c r="F10" s="54" t="s">
        <v>6</v>
      </c>
      <c r="G10" s="55" t="s">
        <v>7</v>
      </c>
      <c r="H10" s="56" t="s">
        <v>8</v>
      </c>
      <c r="J10" s="49" t="s">
        <v>526</v>
      </c>
      <c r="K10" s="50" t="s">
        <v>2</v>
      </c>
      <c r="L10" s="51" t="s">
        <v>3</v>
      </c>
      <c r="M10" s="52" t="s">
        <v>4</v>
      </c>
      <c r="N10" s="53" t="s">
        <v>5</v>
      </c>
      <c r="O10" s="54" t="s">
        <v>6</v>
      </c>
      <c r="P10" s="55" t="s">
        <v>7</v>
      </c>
      <c r="Q10" s="56" t="s">
        <v>8</v>
      </c>
    </row>
    <row r="11" spans="1:17" ht="11.25">
      <c r="A11" s="49">
        <v>1</v>
      </c>
      <c r="B11" s="50">
        <v>2</v>
      </c>
      <c r="C11" s="51" t="s">
        <v>28</v>
      </c>
      <c r="D11" s="52" t="s">
        <v>29</v>
      </c>
      <c r="E11" s="53" t="s">
        <v>4</v>
      </c>
      <c r="F11" s="54" t="s">
        <v>30</v>
      </c>
      <c r="G11" s="55" t="s">
        <v>31</v>
      </c>
      <c r="H11" s="56">
        <v>2921</v>
      </c>
      <c r="J11" s="49">
        <v>1</v>
      </c>
      <c r="K11" s="50">
        <v>7</v>
      </c>
      <c r="L11" s="51" t="s">
        <v>48</v>
      </c>
      <c r="M11" s="52" t="s">
        <v>29</v>
      </c>
      <c r="N11" s="53" t="s">
        <v>49</v>
      </c>
      <c r="O11" s="54" t="s">
        <v>50</v>
      </c>
      <c r="P11" s="55" t="s">
        <v>31</v>
      </c>
      <c r="Q11" s="56">
        <v>2830</v>
      </c>
    </row>
    <row r="12" spans="1:17" ht="11.25">
      <c r="A12" s="49">
        <v>2</v>
      </c>
      <c r="B12" s="50">
        <v>3</v>
      </c>
      <c r="C12" s="51" t="s">
        <v>33</v>
      </c>
      <c r="D12" s="52" t="s">
        <v>29</v>
      </c>
      <c r="E12" s="53" t="s">
        <v>4</v>
      </c>
      <c r="F12" s="54" t="s">
        <v>34</v>
      </c>
      <c r="G12" s="55" t="s">
        <v>26</v>
      </c>
      <c r="H12" s="56">
        <v>2914</v>
      </c>
      <c r="J12" s="49">
        <v>2</v>
      </c>
      <c r="K12" s="50">
        <v>30</v>
      </c>
      <c r="L12" s="51" t="s">
        <v>110</v>
      </c>
      <c r="M12" s="52" t="s">
        <v>107</v>
      </c>
      <c r="N12" s="53" t="s">
        <v>49</v>
      </c>
      <c r="O12" s="54" t="s">
        <v>111</v>
      </c>
      <c r="P12" s="55" t="s">
        <v>31</v>
      </c>
      <c r="Q12" s="56">
        <v>2671</v>
      </c>
    </row>
    <row r="13" spans="1:17" ht="11.25">
      <c r="A13" s="49">
        <v>3</v>
      </c>
      <c r="B13" s="50">
        <v>7</v>
      </c>
      <c r="C13" s="51" t="s">
        <v>48</v>
      </c>
      <c r="D13" s="52" t="s">
        <v>29</v>
      </c>
      <c r="E13" s="53" t="s">
        <v>49</v>
      </c>
      <c r="F13" s="54" t="s">
        <v>50</v>
      </c>
      <c r="G13" s="55" t="s">
        <v>31</v>
      </c>
      <c r="H13" s="56">
        <v>2830</v>
      </c>
      <c r="J13" s="49">
        <v>3</v>
      </c>
      <c r="K13" s="50">
        <v>32</v>
      </c>
      <c r="L13" s="51" t="s">
        <v>115</v>
      </c>
      <c r="M13" s="52" t="s">
        <v>55</v>
      </c>
      <c r="N13" s="53" t="s">
        <v>49</v>
      </c>
      <c r="O13" s="54" t="s">
        <v>34</v>
      </c>
      <c r="P13" s="55" t="s">
        <v>26</v>
      </c>
      <c r="Q13" s="56">
        <v>2659</v>
      </c>
    </row>
    <row r="15" spans="1:17" ht="11.25">
      <c r="A15" s="49" t="s">
        <v>527</v>
      </c>
      <c r="B15" s="50" t="s">
        <v>2</v>
      </c>
      <c r="C15" s="51" t="s">
        <v>3</v>
      </c>
      <c r="D15" s="52" t="s">
        <v>4</v>
      </c>
      <c r="E15" s="53" t="s">
        <v>5</v>
      </c>
      <c r="F15" s="54" t="s">
        <v>6</v>
      </c>
      <c r="G15" s="55" t="s">
        <v>7</v>
      </c>
      <c r="H15" s="56" t="s">
        <v>8</v>
      </c>
      <c r="J15" s="49" t="s">
        <v>528</v>
      </c>
      <c r="K15" s="50" t="s">
        <v>2</v>
      </c>
      <c r="L15" s="51" t="s">
        <v>3</v>
      </c>
      <c r="M15" s="52" t="s">
        <v>4</v>
      </c>
      <c r="N15" s="53" t="s">
        <v>5</v>
      </c>
      <c r="O15" s="54" t="s">
        <v>6</v>
      </c>
      <c r="P15" s="55" t="s">
        <v>7</v>
      </c>
      <c r="Q15" s="56" t="s">
        <v>8</v>
      </c>
    </row>
    <row r="16" spans="1:17" ht="11.25">
      <c r="A16" s="49">
        <v>1</v>
      </c>
      <c r="B16" s="50">
        <v>6</v>
      </c>
      <c r="C16" s="51" t="s">
        <v>44</v>
      </c>
      <c r="D16" s="52" t="s">
        <v>45</v>
      </c>
      <c r="E16" s="53" t="s">
        <v>4</v>
      </c>
      <c r="F16" s="54" t="s">
        <v>46</v>
      </c>
      <c r="G16" s="55" t="s">
        <v>26</v>
      </c>
      <c r="H16" s="56">
        <v>2831</v>
      </c>
      <c r="J16" s="49">
        <v>1</v>
      </c>
      <c r="K16" s="50">
        <v>32</v>
      </c>
      <c r="L16" s="51" t="s">
        <v>120</v>
      </c>
      <c r="M16" s="52" t="s">
        <v>121</v>
      </c>
      <c r="N16" s="53" t="s">
        <v>122</v>
      </c>
      <c r="O16" s="54" t="s">
        <v>90</v>
      </c>
      <c r="P16" s="55" t="s">
        <v>26</v>
      </c>
      <c r="Q16" s="56">
        <v>2659</v>
      </c>
    </row>
    <row r="17" spans="1:8" ht="11.25">
      <c r="A17" s="49">
        <v>2</v>
      </c>
      <c r="B17" s="50">
        <v>15</v>
      </c>
      <c r="C17" s="51" t="s">
        <v>70</v>
      </c>
      <c r="D17" s="52" t="s">
        <v>45</v>
      </c>
      <c r="E17" s="53" t="s">
        <v>4</v>
      </c>
      <c r="F17" s="54" t="s">
        <v>71</v>
      </c>
      <c r="G17" s="55" t="s">
        <v>31</v>
      </c>
      <c r="H17" s="56">
        <v>2794</v>
      </c>
    </row>
    <row r="18" spans="1:17" ht="11.25">
      <c r="A18" s="49">
        <v>3</v>
      </c>
      <c r="B18" s="50">
        <v>17</v>
      </c>
      <c r="C18" s="51" t="s">
        <v>75</v>
      </c>
      <c r="D18" s="52" t="s">
        <v>76</v>
      </c>
      <c r="E18" s="53" t="s">
        <v>4</v>
      </c>
      <c r="F18" s="54" t="s">
        <v>77</v>
      </c>
      <c r="G18" s="55" t="s">
        <v>26</v>
      </c>
      <c r="H18" s="56">
        <v>2769</v>
      </c>
      <c r="J18" s="49" t="s">
        <v>529</v>
      </c>
      <c r="K18" s="50" t="s">
        <v>2</v>
      </c>
      <c r="L18" s="51" t="s">
        <v>3</v>
      </c>
      <c r="M18" s="52" t="s">
        <v>4</v>
      </c>
      <c r="N18" s="53" t="s">
        <v>5</v>
      </c>
      <c r="O18" s="54" t="s">
        <v>6</v>
      </c>
      <c r="P18" s="55" t="s">
        <v>7</v>
      </c>
      <c r="Q18" s="56" t="s">
        <v>8</v>
      </c>
    </row>
    <row r="20" spans="1:17" ht="11.25">
      <c r="A20" s="49" t="s">
        <v>530</v>
      </c>
      <c r="B20" s="50" t="s">
        <v>2</v>
      </c>
      <c r="C20" s="51" t="s">
        <v>3</v>
      </c>
      <c r="D20" s="52" t="s">
        <v>4</v>
      </c>
      <c r="E20" s="53" t="s">
        <v>5</v>
      </c>
      <c r="F20" s="54" t="s">
        <v>6</v>
      </c>
      <c r="G20" s="55" t="s">
        <v>7</v>
      </c>
      <c r="H20" s="56" t="s">
        <v>8</v>
      </c>
      <c r="J20" s="49" t="s">
        <v>531</v>
      </c>
      <c r="K20" s="50" t="s">
        <v>2</v>
      </c>
      <c r="L20" s="51" t="s">
        <v>3</v>
      </c>
      <c r="M20" s="52" t="s">
        <v>4</v>
      </c>
      <c r="N20" s="53" t="s">
        <v>5</v>
      </c>
      <c r="O20" s="54" t="s">
        <v>6</v>
      </c>
      <c r="P20" s="55" t="s">
        <v>7</v>
      </c>
      <c r="Q20" s="56" t="s">
        <v>8</v>
      </c>
    </row>
    <row r="21" spans="1:8" ht="11.25">
      <c r="A21" s="49">
        <v>1</v>
      </c>
      <c r="B21" s="50">
        <v>29</v>
      </c>
      <c r="C21" s="51" t="s">
        <v>106</v>
      </c>
      <c r="D21" s="52" t="s">
        <v>107</v>
      </c>
      <c r="E21" s="53" t="s">
        <v>4</v>
      </c>
      <c r="F21" s="54" t="s">
        <v>108</v>
      </c>
      <c r="G21" s="55" t="s">
        <v>26</v>
      </c>
      <c r="H21" s="56">
        <v>2677</v>
      </c>
    </row>
    <row r="22" spans="1:17" ht="11.25">
      <c r="A22" s="49">
        <v>2</v>
      </c>
      <c r="B22" s="50">
        <v>30</v>
      </c>
      <c r="C22" s="51" t="s">
        <v>110</v>
      </c>
      <c r="D22" s="52" t="s">
        <v>107</v>
      </c>
      <c r="E22" s="53" t="s">
        <v>49</v>
      </c>
      <c r="F22" s="54" t="s">
        <v>111</v>
      </c>
      <c r="G22" s="55" t="s">
        <v>31</v>
      </c>
      <c r="H22" s="56">
        <v>2671</v>
      </c>
      <c r="J22" s="49" t="s">
        <v>532</v>
      </c>
      <c r="K22" s="50" t="s">
        <v>2</v>
      </c>
      <c r="L22" s="51" t="s">
        <v>3</v>
      </c>
      <c r="M22" s="52" t="s">
        <v>4</v>
      </c>
      <c r="N22" s="53" t="s">
        <v>5</v>
      </c>
      <c r="O22" s="54" t="s">
        <v>6</v>
      </c>
      <c r="P22" s="55" t="s">
        <v>7</v>
      </c>
      <c r="Q22" s="56" t="s">
        <v>8</v>
      </c>
    </row>
    <row r="23" spans="1:8" ht="11.25">
      <c r="A23" s="49">
        <v>3</v>
      </c>
      <c r="B23" s="50">
        <v>32</v>
      </c>
      <c r="C23" s="51" t="s">
        <v>120</v>
      </c>
      <c r="D23" s="52" t="s">
        <v>121</v>
      </c>
      <c r="E23" s="53" t="s">
        <v>122</v>
      </c>
      <c r="F23" s="54" t="s">
        <v>90</v>
      </c>
      <c r="G23" s="55" t="s">
        <v>26</v>
      </c>
      <c r="H23" s="56">
        <v>2659</v>
      </c>
    </row>
    <row r="24" spans="10:17" ht="11.25">
      <c r="J24" s="49" t="s">
        <v>533</v>
      </c>
      <c r="K24" s="50" t="s">
        <v>2</v>
      </c>
      <c r="L24" s="51" t="s">
        <v>3</v>
      </c>
      <c r="M24" s="52" t="s">
        <v>4</v>
      </c>
      <c r="N24" s="53" t="s">
        <v>5</v>
      </c>
      <c r="O24" s="54" t="s">
        <v>6</v>
      </c>
      <c r="P24" s="55" t="s">
        <v>7</v>
      </c>
      <c r="Q24" s="56" t="s">
        <v>8</v>
      </c>
    </row>
    <row r="25" spans="1:8" ht="11.25">
      <c r="A25" s="49" t="s">
        <v>534</v>
      </c>
      <c r="B25" s="50" t="s">
        <v>2</v>
      </c>
      <c r="C25" s="51" t="s">
        <v>3</v>
      </c>
      <c r="D25" s="52" t="s">
        <v>4</v>
      </c>
      <c r="E25" s="53" t="s">
        <v>5</v>
      </c>
      <c r="F25" s="54" t="s">
        <v>6</v>
      </c>
      <c r="G25" s="55" t="s">
        <v>7</v>
      </c>
      <c r="H25" s="56" t="s">
        <v>8</v>
      </c>
    </row>
    <row r="26" spans="1:17" ht="11.25">
      <c r="A26" s="49">
        <v>1</v>
      </c>
      <c r="B26" s="50">
        <v>38</v>
      </c>
      <c r="C26" s="51" t="s">
        <v>134</v>
      </c>
      <c r="D26" s="52" t="s">
        <v>135</v>
      </c>
      <c r="E26" s="53" t="s">
        <v>41</v>
      </c>
      <c r="F26" s="54" t="s">
        <v>136</v>
      </c>
      <c r="G26" s="55" t="s">
        <v>26</v>
      </c>
      <c r="H26" s="56">
        <v>2616</v>
      </c>
      <c r="J26" s="49" t="s">
        <v>535</v>
      </c>
      <c r="K26" s="50" t="s">
        <v>2</v>
      </c>
      <c r="L26" s="51" t="s">
        <v>3</v>
      </c>
      <c r="M26" s="52" t="s">
        <v>4</v>
      </c>
      <c r="N26" s="53" t="s">
        <v>5</v>
      </c>
      <c r="O26" s="54" t="s">
        <v>6</v>
      </c>
      <c r="P26" s="55" t="s">
        <v>7</v>
      </c>
      <c r="Q26" s="56" t="s">
        <v>8</v>
      </c>
    </row>
    <row r="27" spans="1:8" ht="11.25">
      <c r="A27" s="49">
        <v>2</v>
      </c>
      <c r="B27" s="50">
        <v>65</v>
      </c>
      <c r="C27" s="51" t="s">
        <v>205</v>
      </c>
      <c r="D27" s="52" t="s">
        <v>135</v>
      </c>
      <c r="E27" s="53" t="s">
        <v>41</v>
      </c>
      <c r="F27" s="54" t="s">
        <v>71</v>
      </c>
      <c r="G27" s="55" t="s">
        <v>26</v>
      </c>
      <c r="H27" s="56">
        <v>2507</v>
      </c>
    </row>
    <row r="28" spans="1:22" ht="11.25">
      <c r="A28" s="49">
        <v>3</v>
      </c>
      <c r="B28" s="59">
        <v>90</v>
      </c>
      <c r="C28" s="60" t="s">
        <v>272</v>
      </c>
      <c r="D28" s="61" t="s">
        <v>135</v>
      </c>
      <c r="E28" s="62" t="s">
        <v>49</v>
      </c>
      <c r="F28" s="63" t="s">
        <v>273</v>
      </c>
      <c r="G28" s="64" t="s">
        <v>31</v>
      </c>
      <c r="H28" s="65">
        <v>2449</v>
      </c>
      <c r="K28" s="59"/>
      <c r="L28" s="60"/>
      <c r="M28" s="61"/>
      <c r="N28" s="62"/>
      <c r="O28" s="63"/>
      <c r="P28" s="64"/>
      <c r="Q28" s="65"/>
      <c r="R28" s="8"/>
      <c r="S28" s="66"/>
      <c r="T28" s="8"/>
      <c r="U28" s="66"/>
      <c r="V28" s="8"/>
    </row>
    <row r="29" spans="10:20" ht="11.25">
      <c r="J29" s="111" t="s">
        <v>536</v>
      </c>
      <c r="K29" s="111"/>
      <c r="L29" s="111"/>
      <c r="M29" s="111"/>
      <c r="N29" s="111"/>
      <c r="O29" s="111"/>
      <c r="P29" s="111"/>
      <c r="Q29" s="111"/>
      <c r="R29" s="67"/>
      <c r="S29" s="67"/>
      <c r="T29" s="67"/>
    </row>
    <row r="30" spans="1:20" ht="11.25">
      <c r="A30" s="49" t="s">
        <v>537</v>
      </c>
      <c r="B30" s="50" t="s">
        <v>2</v>
      </c>
      <c r="C30" s="51" t="s">
        <v>3</v>
      </c>
      <c r="D30" s="52" t="s">
        <v>4</v>
      </c>
      <c r="E30" s="53" t="s">
        <v>5</v>
      </c>
      <c r="F30" s="54" t="s">
        <v>6</v>
      </c>
      <c r="G30" s="55" t="s">
        <v>7</v>
      </c>
      <c r="H30" s="56" t="s">
        <v>8</v>
      </c>
      <c r="K30" s="50">
        <v>20</v>
      </c>
      <c r="L30" s="51" t="s">
        <v>84</v>
      </c>
      <c r="M30" s="52" t="s">
        <v>40</v>
      </c>
      <c r="N30" s="53" t="s">
        <v>41</v>
      </c>
      <c r="O30" s="54" t="s">
        <v>85</v>
      </c>
      <c r="P30" s="55" t="s">
        <v>26</v>
      </c>
      <c r="Q30" s="56">
        <v>2760</v>
      </c>
      <c r="R30" s="67"/>
      <c r="S30" s="67"/>
      <c r="T30" s="67"/>
    </row>
    <row r="31" spans="1:20" ht="11.25">
      <c r="A31" s="49">
        <v>1</v>
      </c>
      <c r="B31" s="50">
        <v>124</v>
      </c>
      <c r="C31" s="51" t="s">
        <v>348</v>
      </c>
      <c r="D31" s="52" t="s">
        <v>349</v>
      </c>
      <c r="E31" s="53" t="s">
        <v>41</v>
      </c>
      <c r="F31" s="54" t="s">
        <v>125</v>
      </c>
      <c r="G31" s="55" t="s">
        <v>126</v>
      </c>
      <c r="H31" s="56">
        <v>2345</v>
      </c>
      <c r="K31" s="50">
        <v>30</v>
      </c>
      <c r="L31" s="51" t="s">
        <v>110</v>
      </c>
      <c r="M31" s="52" t="s">
        <v>107</v>
      </c>
      <c r="N31" s="53" t="s">
        <v>49</v>
      </c>
      <c r="O31" s="54" t="s">
        <v>111</v>
      </c>
      <c r="P31" s="55" t="s">
        <v>31</v>
      </c>
      <c r="Q31" s="56">
        <v>2671</v>
      </c>
      <c r="R31" s="67"/>
      <c r="S31" s="67"/>
      <c r="T31" s="67"/>
    </row>
    <row r="32" spans="1:20" ht="11.25">
      <c r="A32" s="49">
        <v>2</v>
      </c>
      <c r="B32" s="50">
        <v>144</v>
      </c>
      <c r="C32" s="51" t="s">
        <v>399</v>
      </c>
      <c r="D32" s="52" t="s">
        <v>400</v>
      </c>
      <c r="E32" s="53" t="s">
        <v>4</v>
      </c>
      <c r="F32" s="54" t="s">
        <v>118</v>
      </c>
      <c r="G32" s="55" t="s">
        <v>26</v>
      </c>
      <c r="H32" s="56">
        <v>2277</v>
      </c>
      <c r="K32" s="50">
        <v>40</v>
      </c>
      <c r="L32" s="51" t="s">
        <v>142</v>
      </c>
      <c r="M32" s="52" t="s">
        <v>76</v>
      </c>
      <c r="N32" s="53" t="s">
        <v>41</v>
      </c>
      <c r="O32" s="54" t="s">
        <v>77</v>
      </c>
      <c r="P32" s="55" t="s">
        <v>26</v>
      </c>
      <c r="Q32" s="56">
        <v>2602</v>
      </c>
      <c r="R32" s="67"/>
      <c r="S32" s="67"/>
      <c r="T32" s="67"/>
    </row>
    <row r="33" spans="1:20" ht="11.25">
      <c r="A33" s="49">
        <v>3</v>
      </c>
      <c r="B33" s="50">
        <v>147</v>
      </c>
      <c r="C33" s="51" t="s">
        <v>406</v>
      </c>
      <c r="D33" s="52" t="s">
        <v>407</v>
      </c>
      <c r="E33" s="53" t="s">
        <v>4</v>
      </c>
      <c r="F33" s="54" t="s">
        <v>156</v>
      </c>
      <c r="G33" s="55" t="s">
        <v>26</v>
      </c>
      <c r="H33" s="56">
        <v>2257</v>
      </c>
      <c r="K33" s="50">
        <v>50</v>
      </c>
      <c r="L33" s="51" t="s">
        <v>168</v>
      </c>
      <c r="M33" s="52" t="s">
        <v>139</v>
      </c>
      <c r="N33" s="53" t="s">
        <v>4</v>
      </c>
      <c r="O33" s="54" t="s">
        <v>125</v>
      </c>
      <c r="P33" s="55" t="s">
        <v>26</v>
      </c>
      <c r="Q33" s="56">
        <v>2557</v>
      </c>
      <c r="R33" s="67"/>
      <c r="S33" s="67"/>
      <c r="T33" s="67"/>
    </row>
    <row r="34" spans="11:20" ht="11.25">
      <c r="K34" s="50">
        <v>60</v>
      </c>
      <c r="L34" s="51" t="s">
        <v>192</v>
      </c>
      <c r="M34" s="52" t="s">
        <v>76</v>
      </c>
      <c r="N34" s="53" t="s">
        <v>49</v>
      </c>
      <c r="O34" s="54" t="s">
        <v>50</v>
      </c>
      <c r="P34" s="55" t="s">
        <v>31</v>
      </c>
      <c r="Q34" s="56">
        <v>2520</v>
      </c>
      <c r="R34" s="67"/>
      <c r="S34" s="67"/>
      <c r="T34" s="67"/>
    </row>
    <row r="35" spans="1:20" ht="11.25">
      <c r="A35" s="49" t="s">
        <v>538</v>
      </c>
      <c r="B35" s="50" t="s">
        <v>2</v>
      </c>
      <c r="C35" s="51" t="s">
        <v>3</v>
      </c>
      <c r="D35" s="52" t="s">
        <v>4</v>
      </c>
      <c r="E35" s="53" t="s">
        <v>5</v>
      </c>
      <c r="F35" s="54" t="s">
        <v>6</v>
      </c>
      <c r="G35" s="55" t="s">
        <v>7</v>
      </c>
      <c r="H35" s="56" t="s">
        <v>8</v>
      </c>
      <c r="K35" s="50">
        <v>70</v>
      </c>
      <c r="L35" s="51" t="s">
        <v>216</v>
      </c>
      <c r="M35" s="52" t="s">
        <v>45</v>
      </c>
      <c r="N35" s="53" t="s">
        <v>4</v>
      </c>
      <c r="O35" s="54" t="s">
        <v>90</v>
      </c>
      <c r="P35" s="55" t="s">
        <v>26</v>
      </c>
      <c r="Q35" s="56">
        <v>2492</v>
      </c>
      <c r="R35" s="67"/>
      <c r="S35" s="67"/>
      <c r="T35" s="67"/>
    </row>
    <row r="36" spans="1:20" ht="11.25">
      <c r="A36" s="49">
        <v>1</v>
      </c>
      <c r="B36" s="50">
        <v>181</v>
      </c>
      <c r="C36" s="51" t="s">
        <v>482</v>
      </c>
      <c r="D36" s="52" t="s">
        <v>483</v>
      </c>
      <c r="E36" s="53" t="s">
        <v>4</v>
      </c>
      <c r="F36" s="54" t="s">
        <v>484</v>
      </c>
      <c r="G36" s="55" t="s">
        <v>31</v>
      </c>
      <c r="H36" s="56">
        <v>2071</v>
      </c>
      <c r="K36" s="50">
        <v>80</v>
      </c>
      <c r="L36" s="51" t="s">
        <v>241</v>
      </c>
      <c r="M36" s="52" t="s">
        <v>107</v>
      </c>
      <c r="N36" s="53" t="s">
        <v>41</v>
      </c>
      <c r="O36" s="54" t="s">
        <v>242</v>
      </c>
      <c r="P36" s="55" t="s">
        <v>31</v>
      </c>
      <c r="Q36" s="56">
        <v>2466</v>
      </c>
      <c r="R36" s="67"/>
      <c r="S36" s="67"/>
      <c r="T36" s="67"/>
    </row>
    <row r="37" spans="1:20" ht="11.25">
      <c r="A37" s="49">
        <v>2</v>
      </c>
      <c r="B37" s="50">
        <v>195</v>
      </c>
      <c r="C37" s="51" t="s">
        <v>513</v>
      </c>
      <c r="D37" s="52" t="s">
        <v>483</v>
      </c>
      <c r="E37" s="53" t="s">
        <v>41</v>
      </c>
      <c r="F37" s="54" t="s">
        <v>248</v>
      </c>
      <c r="G37" s="55" t="s">
        <v>26</v>
      </c>
      <c r="H37" s="56">
        <v>1759</v>
      </c>
      <c r="K37" s="50">
        <v>90</v>
      </c>
      <c r="L37" s="51" t="s">
        <v>267</v>
      </c>
      <c r="M37" s="52" t="s">
        <v>228</v>
      </c>
      <c r="N37" s="53" t="s">
        <v>41</v>
      </c>
      <c r="O37" s="54" t="s">
        <v>248</v>
      </c>
      <c r="P37" s="55" t="s">
        <v>26</v>
      </c>
      <c r="Q37" s="56">
        <v>2449</v>
      </c>
      <c r="R37" s="67"/>
      <c r="S37" s="67"/>
      <c r="T37" s="67"/>
    </row>
    <row r="38" spans="1:20" ht="11.25">
      <c r="A38" s="49">
        <v>3</v>
      </c>
      <c r="B38" s="50">
        <v>197</v>
      </c>
      <c r="C38" s="51" t="s">
        <v>517</v>
      </c>
      <c r="D38" s="52" t="s">
        <v>483</v>
      </c>
      <c r="E38" s="53" t="s">
        <v>41</v>
      </c>
      <c r="F38" s="54" t="s">
        <v>183</v>
      </c>
      <c r="G38" s="55" t="s">
        <v>31</v>
      </c>
      <c r="H38" s="56">
        <v>1532</v>
      </c>
      <c r="K38" s="50">
        <v>100</v>
      </c>
      <c r="L38" s="51" t="s">
        <v>292</v>
      </c>
      <c r="M38" s="52" t="s">
        <v>76</v>
      </c>
      <c r="N38" s="53" t="s">
        <v>4</v>
      </c>
      <c r="O38" s="54" t="s">
        <v>34</v>
      </c>
      <c r="P38" s="55" t="s">
        <v>26</v>
      </c>
      <c r="Q38" s="56">
        <v>2422</v>
      </c>
      <c r="R38" s="67"/>
      <c r="S38" s="67"/>
      <c r="T38" s="67"/>
    </row>
    <row r="39" spans="11:20" ht="11.25">
      <c r="K39" s="50">
        <v>110</v>
      </c>
      <c r="L39" s="51" t="s">
        <v>316</v>
      </c>
      <c r="M39" s="52" t="s">
        <v>107</v>
      </c>
      <c r="N39" s="53" t="s">
        <v>4</v>
      </c>
      <c r="O39" s="54" t="s">
        <v>46</v>
      </c>
      <c r="P39" s="55" t="s">
        <v>26</v>
      </c>
      <c r="Q39" s="56">
        <v>2388</v>
      </c>
      <c r="R39" s="67"/>
      <c r="S39" s="67"/>
      <c r="T39" s="67"/>
    </row>
    <row r="40" spans="11:20" ht="11.25">
      <c r="K40" s="50">
        <v>120</v>
      </c>
      <c r="L40" s="51" t="s">
        <v>338</v>
      </c>
      <c r="M40" s="52" t="s">
        <v>135</v>
      </c>
      <c r="N40" s="53" t="s">
        <v>41</v>
      </c>
      <c r="O40" s="54" t="s">
        <v>339</v>
      </c>
      <c r="P40" s="55" t="s">
        <v>31</v>
      </c>
      <c r="Q40" s="56">
        <v>2360</v>
      </c>
      <c r="R40" s="67"/>
      <c r="S40" s="67"/>
      <c r="T40" s="67"/>
    </row>
    <row r="41" spans="1:20" ht="11.25">
      <c r="A41" s="111" t="s">
        <v>539</v>
      </c>
      <c r="B41" s="111"/>
      <c r="C41" s="111"/>
      <c r="D41" s="111"/>
      <c r="E41" s="111"/>
      <c r="F41" s="111"/>
      <c r="G41" s="111"/>
      <c r="H41" s="111"/>
      <c r="J41" s="68"/>
      <c r="K41" s="50">
        <v>130</v>
      </c>
      <c r="L41" s="51" t="s">
        <v>364</v>
      </c>
      <c r="M41" s="52" t="s">
        <v>228</v>
      </c>
      <c r="N41" s="53" t="s">
        <v>49</v>
      </c>
      <c r="O41" s="54" t="s">
        <v>248</v>
      </c>
      <c r="P41" s="55" t="s">
        <v>26</v>
      </c>
      <c r="Q41" s="56">
        <v>2332</v>
      </c>
      <c r="R41" s="67"/>
      <c r="S41" s="67"/>
      <c r="T41" s="67"/>
    </row>
    <row r="42" spans="2:20" ht="11.25">
      <c r="B42" s="50">
        <v>1</v>
      </c>
      <c r="C42" s="51" t="s">
        <v>23</v>
      </c>
      <c r="D42" s="52" t="s">
        <v>24</v>
      </c>
      <c r="E42" s="53" t="s">
        <v>4</v>
      </c>
      <c r="F42" s="54" t="s">
        <v>25</v>
      </c>
      <c r="G42" s="55" t="s">
        <v>26</v>
      </c>
      <c r="H42" s="56">
        <v>2991</v>
      </c>
      <c r="K42" s="50">
        <v>140</v>
      </c>
      <c r="L42" s="51" t="s">
        <v>389</v>
      </c>
      <c r="M42" s="52" t="s">
        <v>282</v>
      </c>
      <c r="N42" s="53" t="s">
        <v>4</v>
      </c>
      <c r="O42" s="54" t="s">
        <v>159</v>
      </c>
      <c r="P42" s="55" t="s">
        <v>26</v>
      </c>
      <c r="Q42" s="56">
        <v>2284</v>
      </c>
      <c r="R42" s="67"/>
      <c r="S42" s="67"/>
      <c r="T42" s="67"/>
    </row>
    <row r="43" spans="2:20" ht="11.25">
      <c r="B43" s="50">
        <v>2</v>
      </c>
      <c r="C43" s="51" t="s">
        <v>28</v>
      </c>
      <c r="D43" s="52" t="s">
        <v>29</v>
      </c>
      <c r="E43" s="53" t="s">
        <v>4</v>
      </c>
      <c r="F43" s="54" t="s">
        <v>30</v>
      </c>
      <c r="G43" s="55" t="s">
        <v>31</v>
      </c>
      <c r="H43" s="56">
        <v>2921</v>
      </c>
      <c r="J43" s="57"/>
      <c r="K43" s="50">
        <v>150</v>
      </c>
      <c r="L43" s="51" t="s">
        <v>415</v>
      </c>
      <c r="M43" s="52" t="s">
        <v>311</v>
      </c>
      <c r="N43" s="53" t="s">
        <v>4</v>
      </c>
      <c r="O43" s="54" t="s">
        <v>273</v>
      </c>
      <c r="P43" s="55" t="s">
        <v>31</v>
      </c>
      <c r="Q43" s="56">
        <v>2246</v>
      </c>
      <c r="R43" s="67"/>
      <c r="S43" s="67"/>
      <c r="T43" s="67"/>
    </row>
    <row r="44" spans="2:20" ht="11.25">
      <c r="B44" s="50">
        <v>3</v>
      </c>
      <c r="C44" s="51" t="s">
        <v>33</v>
      </c>
      <c r="D44" s="52" t="s">
        <v>29</v>
      </c>
      <c r="E44" s="53" t="s">
        <v>4</v>
      </c>
      <c r="F44" s="54" t="s">
        <v>34</v>
      </c>
      <c r="G44" s="55" t="s">
        <v>26</v>
      </c>
      <c r="H44" s="56">
        <v>2914</v>
      </c>
      <c r="K44" s="50">
        <v>160</v>
      </c>
      <c r="L44" s="51" t="s">
        <v>437</v>
      </c>
      <c r="M44" s="52" t="s">
        <v>311</v>
      </c>
      <c r="N44" s="53" t="s">
        <v>41</v>
      </c>
      <c r="O44" s="54" t="s">
        <v>438</v>
      </c>
      <c r="P44" s="55" t="s">
        <v>31</v>
      </c>
      <c r="Q44" s="56">
        <v>2182</v>
      </c>
      <c r="R44" s="67"/>
      <c r="S44" s="67"/>
      <c r="T44" s="67"/>
    </row>
    <row r="45" spans="2:20" ht="11.25">
      <c r="B45" s="50">
        <v>4</v>
      </c>
      <c r="C45" s="51" t="s">
        <v>36</v>
      </c>
      <c r="D45" s="52" t="s">
        <v>24</v>
      </c>
      <c r="E45" s="53" t="s">
        <v>4</v>
      </c>
      <c r="F45" s="54" t="s">
        <v>37</v>
      </c>
      <c r="G45" s="55" t="s">
        <v>26</v>
      </c>
      <c r="H45" s="56">
        <v>2876</v>
      </c>
      <c r="K45" s="50">
        <v>170</v>
      </c>
      <c r="L45" s="51" t="s">
        <v>459</v>
      </c>
      <c r="M45" s="52" t="s">
        <v>407</v>
      </c>
      <c r="N45" s="53" t="s">
        <v>49</v>
      </c>
      <c r="O45" s="54" t="s">
        <v>118</v>
      </c>
      <c r="P45" s="55" t="s">
        <v>26</v>
      </c>
      <c r="Q45" s="56">
        <v>2137</v>
      </c>
      <c r="R45" s="67"/>
      <c r="S45" s="67"/>
      <c r="T45" s="67"/>
    </row>
    <row r="46" spans="2:20" ht="11.25">
      <c r="B46" s="50">
        <v>5</v>
      </c>
      <c r="C46" s="51" t="s">
        <v>39</v>
      </c>
      <c r="D46" s="52" t="s">
        <v>40</v>
      </c>
      <c r="E46" s="53" t="s">
        <v>41</v>
      </c>
      <c r="F46" s="54" t="s">
        <v>42</v>
      </c>
      <c r="G46" s="55" t="s">
        <v>31</v>
      </c>
      <c r="H46" s="56">
        <v>2863</v>
      </c>
      <c r="K46" s="50">
        <v>180</v>
      </c>
      <c r="L46" s="51" t="s">
        <v>480</v>
      </c>
      <c r="M46" s="52" t="s">
        <v>349</v>
      </c>
      <c r="N46" s="53" t="s">
        <v>4</v>
      </c>
      <c r="O46" s="54" t="s">
        <v>108</v>
      </c>
      <c r="P46" s="55" t="s">
        <v>26</v>
      </c>
      <c r="Q46" s="56">
        <v>2072</v>
      </c>
      <c r="R46" s="67"/>
      <c r="S46" s="67"/>
      <c r="T46" s="67"/>
    </row>
    <row r="47" spans="2:20" ht="11.25">
      <c r="B47" s="50">
        <v>6</v>
      </c>
      <c r="C47" s="51" t="s">
        <v>44</v>
      </c>
      <c r="D47" s="52" t="s">
        <v>45</v>
      </c>
      <c r="E47" s="53" t="s">
        <v>4</v>
      </c>
      <c r="F47" s="54" t="s">
        <v>46</v>
      </c>
      <c r="G47" s="55" t="s">
        <v>26</v>
      </c>
      <c r="H47" s="56">
        <v>2831</v>
      </c>
      <c r="K47" s="50">
        <v>190</v>
      </c>
      <c r="L47" s="51" t="s">
        <v>503</v>
      </c>
      <c r="M47" s="52" t="s">
        <v>349</v>
      </c>
      <c r="N47" s="53" t="s">
        <v>4</v>
      </c>
      <c r="O47" s="54" t="s">
        <v>46</v>
      </c>
      <c r="P47" s="55" t="s">
        <v>26</v>
      </c>
      <c r="Q47" s="56">
        <v>1970</v>
      </c>
      <c r="R47" s="67"/>
      <c r="S47" s="67"/>
      <c r="T47" s="67"/>
    </row>
    <row r="48" spans="2:20" ht="11.25">
      <c r="B48" s="50">
        <v>7</v>
      </c>
      <c r="C48" s="51" t="s">
        <v>48</v>
      </c>
      <c r="D48" s="52" t="s">
        <v>29</v>
      </c>
      <c r="E48" s="53" t="s">
        <v>49</v>
      </c>
      <c r="F48" s="54" t="s">
        <v>50</v>
      </c>
      <c r="G48" s="55" t="s">
        <v>31</v>
      </c>
      <c r="H48" s="56">
        <v>2830</v>
      </c>
      <c r="J48" s="68"/>
      <c r="R48" s="67"/>
      <c r="S48" s="67"/>
      <c r="T48" s="67"/>
    </row>
    <row r="49" spans="2:20" ht="11.25">
      <c r="B49" s="50">
        <v>8</v>
      </c>
      <c r="C49" s="51" t="s">
        <v>52</v>
      </c>
      <c r="D49" s="52" t="s">
        <v>40</v>
      </c>
      <c r="E49" s="53" t="s">
        <v>4</v>
      </c>
      <c r="F49" s="54" t="s">
        <v>34</v>
      </c>
      <c r="G49" s="55" t="s">
        <v>26</v>
      </c>
      <c r="H49" s="56">
        <v>2826</v>
      </c>
      <c r="R49" s="67"/>
      <c r="S49" s="67"/>
      <c r="T49" s="67"/>
    </row>
    <row r="50" spans="2:20" ht="11.25">
      <c r="B50" s="50">
        <v>9</v>
      </c>
      <c r="C50" s="51" t="s">
        <v>54</v>
      </c>
      <c r="D50" s="52" t="s">
        <v>55</v>
      </c>
      <c r="E50" s="53" t="s">
        <v>4</v>
      </c>
      <c r="F50" s="54" t="s">
        <v>25</v>
      </c>
      <c r="G50" s="55" t="s">
        <v>26</v>
      </c>
      <c r="H50" s="56">
        <v>2822</v>
      </c>
      <c r="R50" s="67"/>
      <c r="S50" s="67"/>
      <c r="T50" s="67"/>
    </row>
    <row r="51" spans="2:20" ht="11.25">
      <c r="B51" s="50">
        <v>10</v>
      </c>
      <c r="C51" s="51" t="s">
        <v>57</v>
      </c>
      <c r="D51" s="52" t="s">
        <v>55</v>
      </c>
      <c r="E51" s="53" t="s">
        <v>41</v>
      </c>
      <c r="F51" s="54" t="s">
        <v>58</v>
      </c>
      <c r="G51" s="55" t="s">
        <v>26</v>
      </c>
      <c r="H51" s="56">
        <v>2818</v>
      </c>
      <c r="R51" s="67"/>
      <c r="S51" s="67"/>
      <c r="T51" s="67"/>
    </row>
    <row r="52" spans="18:20" ht="11.25">
      <c r="R52" s="67"/>
      <c r="S52" s="67"/>
      <c r="T52" s="67"/>
    </row>
    <row r="53" spans="18:20" ht="11.25">
      <c r="R53" s="67"/>
      <c r="S53" s="67"/>
      <c r="T53" s="67"/>
    </row>
    <row r="54" spans="1:20" ht="11.25">
      <c r="A54" s="57"/>
      <c r="J54" s="68"/>
      <c r="R54" s="67"/>
      <c r="S54" s="67"/>
      <c r="T54" s="67"/>
    </row>
    <row r="55" spans="18:20" ht="11.25">
      <c r="R55" s="67"/>
      <c r="S55" s="67"/>
      <c r="T55" s="67"/>
    </row>
    <row r="56" spans="18:20" ht="11.25">
      <c r="R56" s="67"/>
      <c r="S56" s="67"/>
      <c r="T56" s="67"/>
    </row>
    <row r="57" spans="18:20" ht="11.25">
      <c r="R57" s="67"/>
      <c r="S57" s="67"/>
      <c r="T57" s="67"/>
    </row>
    <row r="58" spans="18:20" ht="11.25">
      <c r="R58" s="67"/>
      <c r="S58" s="67"/>
      <c r="T58" s="67"/>
    </row>
    <row r="59" spans="18:20" ht="11.25">
      <c r="R59" s="67"/>
      <c r="S59" s="67"/>
      <c r="T59" s="67"/>
    </row>
    <row r="60" spans="18:20" ht="11.25">
      <c r="R60" s="67"/>
      <c r="S60" s="67"/>
      <c r="T60" s="67"/>
    </row>
    <row r="61" spans="18:20" ht="11.25">
      <c r="R61" s="67"/>
      <c r="S61" s="67"/>
      <c r="T61" s="67"/>
    </row>
    <row r="62" spans="18:20" ht="11.25">
      <c r="R62" s="67"/>
      <c r="S62" s="67"/>
      <c r="T62" s="67"/>
    </row>
    <row r="63" spans="18:20" ht="11.25">
      <c r="R63" s="67"/>
      <c r="S63" s="67"/>
      <c r="T63" s="67"/>
    </row>
    <row r="64" spans="18:20" ht="11.25">
      <c r="R64" s="67"/>
      <c r="S64" s="67"/>
      <c r="T64" s="67"/>
    </row>
    <row r="65" spans="18:20" ht="11.25">
      <c r="R65" s="67"/>
      <c r="S65" s="67"/>
      <c r="T65" s="67"/>
    </row>
    <row r="66" spans="18:20" ht="11.25">
      <c r="R66" s="67"/>
      <c r="S66" s="67"/>
      <c r="T66" s="67"/>
    </row>
    <row r="67" spans="18:20" ht="11.25">
      <c r="R67" s="67"/>
      <c r="S67" s="67"/>
      <c r="T67" s="67"/>
    </row>
    <row r="68" spans="18:20" ht="11.25">
      <c r="R68" s="67"/>
      <c r="S68" s="67"/>
      <c r="T68" s="67"/>
    </row>
    <row r="69" spans="18:20" ht="11.25">
      <c r="R69" s="67"/>
      <c r="S69" s="67"/>
      <c r="T69" s="67"/>
    </row>
    <row r="70" spans="18:20" ht="11.25">
      <c r="R70" s="67"/>
      <c r="S70" s="67"/>
      <c r="T70" s="67"/>
    </row>
    <row r="71" spans="18:20" ht="11.25">
      <c r="R71" s="67"/>
      <c r="S71" s="67"/>
      <c r="T71" s="67"/>
    </row>
    <row r="72" spans="18:20" ht="11.25">
      <c r="R72" s="67"/>
      <c r="S72" s="67"/>
      <c r="T72" s="67"/>
    </row>
    <row r="73" spans="18:20" ht="11.25">
      <c r="R73" s="67"/>
      <c r="S73" s="67"/>
      <c r="T73" s="67"/>
    </row>
    <row r="74" spans="18:20" ht="11.25">
      <c r="R74" s="67"/>
      <c r="S74" s="67"/>
      <c r="T74" s="67"/>
    </row>
    <row r="75" spans="18:20" ht="11.25">
      <c r="R75" s="67"/>
      <c r="S75" s="67"/>
      <c r="T75" s="67"/>
    </row>
    <row r="76" spans="18:20" ht="11.25">
      <c r="R76" s="67"/>
      <c r="S76" s="67"/>
      <c r="T76" s="67"/>
    </row>
    <row r="77" spans="18:20" ht="11.25">
      <c r="R77" s="67"/>
      <c r="S77" s="67"/>
      <c r="T77" s="67"/>
    </row>
    <row r="78" spans="18:20" ht="11.25">
      <c r="R78" s="67"/>
      <c r="S78" s="67"/>
      <c r="T78" s="67"/>
    </row>
    <row r="79" spans="18:20" ht="11.25">
      <c r="R79" s="67"/>
      <c r="S79" s="67"/>
      <c r="T79" s="67"/>
    </row>
    <row r="80" spans="18:20" ht="11.25">
      <c r="R80" s="67"/>
      <c r="S80" s="67"/>
      <c r="T80" s="67"/>
    </row>
    <row r="81" spans="18:20" ht="11.25">
      <c r="R81" s="67"/>
      <c r="S81" s="67"/>
      <c r="T81" s="67"/>
    </row>
    <row r="82" spans="18:20" ht="11.25">
      <c r="R82" s="67"/>
      <c r="S82" s="67"/>
      <c r="T82" s="67"/>
    </row>
    <row r="83" spans="18:20" ht="11.25">
      <c r="R83" s="67"/>
      <c r="S83" s="67"/>
      <c r="T83" s="67"/>
    </row>
    <row r="84" spans="18:20" ht="11.25">
      <c r="R84" s="67"/>
      <c r="S84" s="67"/>
      <c r="T84" s="67"/>
    </row>
    <row r="85" spans="18:20" ht="11.25">
      <c r="R85" s="67"/>
      <c r="S85" s="67"/>
      <c r="T85" s="67"/>
    </row>
    <row r="86" spans="18:20" ht="11.25">
      <c r="R86" s="67"/>
      <c r="S86" s="67"/>
      <c r="T86" s="67"/>
    </row>
    <row r="87" spans="18:20" ht="11.25">
      <c r="R87" s="67"/>
      <c r="S87" s="67"/>
      <c r="T87" s="67"/>
    </row>
    <row r="88" spans="18:20" ht="11.25">
      <c r="R88" s="67"/>
      <c r="S88" s="67"/>
      <c r="T88" s="67"/>
    </row>
    <row r="89" spans="18:20" ht="11.25">
      <c r="R89" s="67"/>
      <c r="S89" s="67"/>
      <c r="T89" s="67"/>
    </row>
    <row r="90" spans="18:20" ht="11.25">
      <c r="R90" s="67"/>
      <c r="S90" s="67"/>
      <c r="T90" s="67"/>
    </row>
    <row r="91" spans="18:20" ht="11.25">
      <c r="R91" s="67"/>
      <c r="S91" s="67"/>
      <c r="T91" s="67"/>
    </row>
    <row r="92" spans="18:20" ht="11.25">
      <c r="R92" s="67"/>
      <c r="S92" s="67"/>
      <c r="T92" s="67"/>
    </row>
    <row r="93" spans="18:20" ht="11.25">
      <c r="R93" s="67"/>
      <c r="S93" s="67"/>
      <c r="T93" s="67"/>
    </row>
    <row r="94" spans="18:20" ht="11.25">
      <c r="R94" s="67"/>
      <c r="S94" s="67"/>
      <c r="T94" s="67"/>
    </row>
    <row r="95" spans="18:20" ht="11.25">
      <c r="R95" s="67"/>
      <c r="S95" s="67"/>
      <c r="T95" s="67"/>
    </row>
    <row r="96" spans="18:20" ht="11.25">
      <c r="R96" s="67"/>
      <c r="S96" s="67"/>
      <c r="T96" s="67"/>
    </row>
    <row r="97" spans="18:20" ht="11.25">
      <c r="R97" s="67"/>
      <c r="S97" s="67"/>
      <c r="T97" s="67"/>
    </row>
    <row r="98" spans="18:20" ht="11.25">
      <c r="R98" s="67"/>
      <c r="S98" s="67"/>
      <c r="T98" s="67"/>
    </row>
    <row r="99" spans="18:20" ht="11.25">
      <c r="R99" s="67"/>
      <c r="S99" s="67"/>
      <c r="T99" s="67"/>
    </row>
    <row r="100" spans="18:20" ht="11.25">
      <c r="R100" s="67"/>
      <c r="S100" s="67"/>
      <c r="T100" s="67"/>
    </row>
    <row r="101" spans="18:20" ht="11.25">
      <c r="R101" s="67"/>
      <c r="S101" s="67"/>
      <c r="T101" s="67"/>
    </row>
    <row r="102" spans="18:20" ht="11.25">
      <c r="R102" s="67"/>
      <c r="S102" s="67"/>
      <c r="T102" s="67"/>
    </row>
    <row r="103" spans="18:20" ht="11.25">
      <c r="R103" s="67"/>
      <c r="S103" s="67"/>
      <c r="T103" s="67"/>
    </row>
    <row r="104" spans="18:20" ht="11.25">
      <c r="R104" s="67"/>
      <c r="S104" s="67"/>
      <c r="T104" s="67"/>
    </row>
    <row r="105" spans="18:20" ht="11.25">
      <c r="R105" s="67"/>
      <c r="S105" s="67"/>
      <c r="T105" s="67"/>
    </row>
    <row r="106" spans="18:20" ht="11.25">
      <c r="R106" s="67"/>
      <c r="S106" s="67"/>
      <c r="T106" s="67"/>
    </row>
    <row r="107" spans="18:20" ht="11.25">
      <c r="R107" s="67"/>
      <c r="S107" s="67"/>
      <c r="T107" s="67"/>
    </row>
    <row r="108" spans="18:20" ht="11.25">
      <c r="R108" s="67"/>
      <c r="S108" s="67"/>
      <c r="T108" s="67"/>
    </row>
    <row r="109" spans="18:20" ht="11.25">
      <c r="R109" s="67"/>
      <c r="S109" s="67"/>
      <c r="T109" s="67"/>
    </row>
    <row r="110" spans="18:20" ht="11.25">
      <c r="R110" s="67"/>
      <c r="S110" s="67"/>
      <c r="T110" s="67"/>
    </row>
    <row r="111" spans="18:20" ht="11.25">
      <c r="R111" s="67"/>
      <c r="S111" s="67"/>
      <c r="T111" s="67"/>
    </row>
    <row r="112" spans="18:20" ht="11.25">
      <c r="R112" s="67"/>
      <c r="S112" s="67"/>
      <c r="T112" s="67"/>
    </row>
    <row r="113" spans="18:20" ht="11.25">
      <c r="R113" s="67"/>
      <c r="S113" s="67"/>
      <c r="T113" s="67"/>
    </row>
    <row r="114" spans="18:20" ht="11.25">
      <c r="R114" s="67"/>
      <c r="S114" s="67"/>
      <c r="T114" s="67"/>
    </row>
    <row r="115" spans="18:20" ht="11.25">
      <c r="R115" s="67"/>
      <c r="S115" s="67"/>
      <c r="T115" s="67"/>
    </row>
    <row r="116" spans="18:20" ht="11.25">
      <c r="R116" s="67"/>
      <c r="S116" s="67"/>
      <c r="T116" s="67"/>
    </row>
    <row r="117" spans="18:20" ht="11.25">
      <c r="R117" s="67"/>
      <c r="S117" s="67"/>
      <c r="T117" s="67"/>
    </row>
    <row r="118" spans="18:20" ht="11.25">
      <c r="R118" s="67"/>
      <c r="S118" s="67"/>
      <c r="T118" s="67"/>
    </row>
    <row r="119" spans="18:20" ht="11.25">
      <c r="R119" s="67"/>
      <c r="S119" s="67"/>
      <c r="T119" s="67"/>
    </row>
    <row r="120" spans="18:20" ht="11.25">
      <c r="R120" s="67"/>
      <c r="S120" s="67"/>
      <c r="T120" s="67"/>
    </row>
    <row r="121" spans="18:20" ht="11.25">
      <c r="R121" s="67"/>
      <c r="S121" s="67"/>
      <c r="T121" s="67"/>
    </row>
    <row r="122" spans="18:20" ht="11.25">
      <c r="R122" s="67"/>
      <c r="S122" s="67"/>
      <c r="T122" s="67"/>
    </row>
    <row r="123" spans="18:20" ht="11.25">
      <c r="R123" s="67"/>
      <c r="S123" s="67"/>
      <c r="T123" s="67"/>
    </row>
    <row r="124" spans="18:20" ht="11.25">
      <c r="R124" s="67"/>
      <c r="S124" s="67"/>
      <c r="T124" s="67"/>
    </row>
    <row r="125" spans="18:20" ht="11.25">
      <c r="R125" s="67"/>
      <c r="S125" s="67"/>
      <c r="T125" s="67"/>
    </row>
    <row r="126" spans="18:20" ht="11.25">
      <c r="R126" s="67"/>
      <c r="S126" s="67"/>
      <c r="T126" s="67"/>
    </row>
    <row r="127" spans="18:20" ht="11.25">
      <c r="R127" s="67"/>
      <c r="S127" s="67"/>
      <c r="T127" s="67"/>
    </row>
    <row r="128" spans="18:20" ht="11.25">
      <c r="R128" s="67"/>
      <c r="S128" s="67"/>
      <c r="T128" s="67"/>
    </row>
    <row r="129" spans="18:20" ht="11.25">
      <c r="R129" s="67"/>
      <c r="S129" s="67"/>
      <c r="T129" s="67"/>
    </row>
    <row r="130" spans="18:20" ht="11.25">
      <c r="R130" s="67"/>
      <c r="S130" s="67"/>
      <c r="T130" s="67"/>
    </row>
    <row r="131" spans="18:20" ht="11.25">
      <c r="R131" s="67"/>
      <c r="S131" s="67"/>
      <c r="T131" s="67"/>
    </row>
    <row r="132" spans="18:20" ht="11.25">
      <c r="R132" s="67"/>
      <c r="S132" s="67"/>
      <c r="T132" s="67"/>
    </row>
    <row r="133" spans="18:20" ht="11.25">
      <c r="R133" s="67"/>
      <c r="S133" s="67"/>
      <c r="T133" s="67"/>
    </row>
  </sheetData>
  <sheetProtection sheet="1"/>
  <mergeCells count="4">
    <mergeCell ref="A1:H1"/>
    <mergeCell ref="J1:Q1"/>
    <mergeCell ref="J29:Q29"/>
    <mergeCell ref="A41:H41"/>
  </mergeCells>
  <conditionalFormatting sqref="D1:D65536">
    <cfRule type="expression" priority="1" dxfId="0" stopIfTrue="1">
      <formula>SEARCH("prem",OFFSET($A1,2,0))</formula>
    </cfRule>
    <cfRule type="expression" priority="2" dxfId="0" stopIfTrue="1">
      <formula>AND(NOT(ISNUMBER($A1)),$A1&lt;&gt;0)</formula>
    </cfRule>
  </conditionalFormatting>
  <conditionalFormatting sqref="E1:E65536">
    <cfRule type="expression" priority="3" dxfId="0" stopIfTrue="1">
      <formula>SEARCH("prem",OFFSET($A1,2,0))</formula>
    </cfRule>
    <cfRule type="expression" priority="4" dxfId="0" stopIfTrue="1">
      <formula>AND(NOT(ISNUMBER($A1)),$A1&lt;&gt;0)</formula>
    </cfRule>
    <cfRule type="cellIs" priority="5" dxfId="13" operator="equal" stopIfTrue="1">
      <formula>"S"</formula>
    </cfRule>
  </conditionalFormatting>
  <conditionalFormatting sqref="F1:F65536">
    <cfRule type="expression" priority="6" dxfId="0" stopIfTrue="1">
      <formula>SEARCH("prem",OFFSET($A1,2,0))</formula>
    </cfRule>
    <cfRule type="expression" priority="7" dxfId="0" stopIfTrue="1">
      <formula>AND(NOT(ISNUMBER($A1)),$A1&lt;&gt;0)</formula>
    </cfRule>
  </conditionalFormatting>
  <conditionalFormatting sqref="G1:G65536">
    <cfRule type="expression" priority="8" dxfId="0" stopIfTrue="1">
      <formula>SEARCH("prem",OFFSET($A1,2,0))</formula>
    </cfRule>
    <cfRule type="expression" priority="9" dxfId="0" stopIfTrue="1">
      <formula>AND(NOT(ISNUMBER($A1)),$A1&lt;&gt;0)</formula>
    </cfRule>
  </conditionalFormatting>
  <conditionalFormatting sqref="H1:H65536">
    <cfRule type="expression" priority="10" dxfId="0" stopIfTrue="1">
      <formula>SEARCH("prem",OFFSET($A1,2,0))</formula>
    </cfRule>
    <cfRule type="expression" priority="11" dxfId="0" stopIfTrue="1">
      <formula>AND(NOT(ISNUMBER($A1)),$A1&lt;&gt;0)</formula>
    </cfRule>
  </conditionalFormatting>
  <conditionalFormatting sqref="I1:I65536">
    <cfRule type="cellIs" priority="12" dxfId="6" operator="equal" stopIfTrue="1">
      <formula>0</formula>
    </cfRule>
  </conditionalFormatting>
  <conditionalFormatting sqref="J1:J65536">
    <cfRule type="expression" priority="13" dxfId="0" stopIfTrue="1">
      <formula>SEARCH("repère",OFFSET($J1,2,0))</formula>
    </cfRule>
    <cfRule type="expression" priority="14" dxfId="80" stopIfTrue="1">
      <formula>AND(ISNUMBER($J1)=0,$J1&lt;&gt;"")</formula>
    </cfRule>
  </conditionalFormatting>
  <conditionalFormatting sqref="K1:K65536">
    <cfRule type="expression" priority="15" dxfId="0" stopIfTrue="1">
      <formula>SEARCH("repère",OFFSET($J1,2,0))</formula>
    </cfRule>
    <cfRule type="expression" priority="16" dxfId="0" stopIfTrue="1">
      <formula>AND(NOT(ISNUMBER($J1)),$J1&lt;&gt;0)</formula>
    </cfRule>
    <cfRule type="expression" priority="17" dxfId="20" stopIfTrue="1">
      <formula>$J1=""</formula>
    </cfRule>
  </conditionalFormatting>
  <conditionalFormatting sqref="L1:L65536">
    <cfRule type="expression" priority="18" dxfId="0" stopIfTrue="1">
      <formula>SEARCH("repère",OFFSET($J1,2,0))</formula>
    </cfRule>
    <cfRule type="expression" priority="19" dxfId="0" stopIfTrue="1">
      <formula>AND(NOT(ISNUMBER($J1)),$J1&lt;&gt;0)</formula>
    </cfRule>
  </conditionalFormatting>
  <conditionalFormatting sqref="M1:M65536">
    <cfRule type="expression" priority="20" dxfId="0" stopIfTrue="1">
      <formula>SEARCH("repère",OFFSET($J1,2,0))</formula>
    </cfRule>
    <cfRule type="expression" priority="21" dxfId="0" stopIfTrue="1">
      <formula>AND(NOT(ISNUMBER($J1)),$J1&lt;&gt;0)</formula>
    </cfRule>
  </conditionalFormatting>
  <conditionalFormatting sqref="N1:N65536">
    <cfRule type="expression" priority="22" dxfId="0" stopIfTrue="1">
      <formula>SEARCH("repère",OFFSET($J1,2,0))</formula>
    </cfRule>
    <cfRule type="expression" priority="23" dxfId="0" stopIfTrue="1">
      <formula>AND(NOT(ISNUMBER($J1)),$J1&lt;&gt;0)</formula>
    </cfRule>
    <cfRule type="cellIs" priority="24" dxfId="13" operator="equal" stopIfTrue="1">
      <formula>"S"</formula>
    </cfRule>
  </conditionalFormatting>
  <conditionalFormatting sqref="O1:O65536">
    <cfRule type="expression" priority="25" dxfId="0" stopIfTrue="1">
      <formula>SEARCH("repère",OFFSET($J1,2,0))</formula>
    </cfRule>
    <cfRule type="expression" priority="26" dxfId="0" stopIfTrue="1">
      <formula>AND(NOT(ISNUMBER($J1)),$J1&lt;&gt;0)</formula>
    </cfRule>
  </conditionalFormatting>
  <conditionalFormatting sqref="P1:P65536">
    <cfRule type="expression" priority="27" dxfId="0" stopIfTrue="1">
      <formula>SEARCH("repère",OFFSET($J1,2,0))</formula>
    </cfRule>
    <cfRule type="expression" priority="28" dxfId="0" stopIfTrue="1">
      <formula>AND(NOT(ISNUMBER($J1)),$J1&lt;&gt;0)</formula>
    </cfRule>
  </conditionalFormatting>
  <conditionalFormatting sqref="Q1:Q65536">
    <cfRule type="expression" priority="29" dxfId="0" stopIfTrue="1">
      <formula>SEARCH("repère",OFFSET($J1,2,0))</formula>
    </cfRule>
    <cfRule type="expression" priority="30" dxfId="0" stopIfTrue="1">
      <formula>AND(NOT(ISNUMBER($J1)),$J1&lt;&gt;0)</formula>
    </cfRule>
  </conditionalFormatting>
  <conditionalFormatting sqref="R28:R133 T28:T133 V28">
    <cfRule type="expression" priority="31" dxfId="6" stopIfTrue="1">
      <formula>LEFT(R28,1)="R"</formula>
    </cfRule>
  </conditionalFormatting>
  <conditionalFormatting sqref="A1:A65536">
    <cfRule type="expression" priority="32" dxfId="0" stopIfTrue="1">
      <formula>SEARCH("premiers",OFFSET($A1,2,0))</formula>
    </cfRule>
    <cfRule type="expression" priority="33" dxfId="80" stopIfTrue="1">
      <formula>AND(ISNUMBER($A1)=0,$A1&lt;&gt;"")</formula>
    </cfRule>
  </conditionalFormatting>
  <conditionalFormatting sqref="B1:B65536">
    <cfRule type="expression" priority="34" dxfId="0" stopIfTrue="1">
      <formula>SEARCH("prem",OFFSET($A1,2,0))</formula>
    </cfRule>
    <cfRule type="expression" priority="35" dxfId="0" stopIfTrue="1">
      <formula>AND(NOT(ISNUMBER($A1)),$A1&lt;&gt;0)</formula>
    </cfRule>
  </conditionalFormatting>
  <conditionalFormatting sqref="C1:C65536">
    <cfRule type="expression" priority="36" dxfId="0" stopIfTrue="1">
      <formula>SEARCH("prem",OFFSET($A1,2,0))</formula>
    </cfRule>
    <cfRule type="expression" priority="37" dxfId="0" stopIfTrue="1">
      <formula>AND(NOT(ISNUMBER($A1)),$A1&lt;&gt;0)</formula>
    </cfRule>
  </conditionalFormatting>
  <printOptions horizontalCentered="1"/>
  <pageMargins left="0.6784722222222223" right="0.45694444444444443" top="0.5173611111111112" bottom="0.9972222222222222" header="0.41875" footer="0.7875"/>
  <pageSetup firstPageNumber="1" useFirstPageNumber="1" fitToHeight="1000" fitToWidth="1" horizontalDpi="300" verticalDpi="300" orientation="portrait" paperSize="9"/>
  <headerFooter alignWithMargins="0">
    <oddFooter>&amp;L&amp;8&amp;D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4"/>
  <sheetViews>
    <sheetView zoomScalePageLayoutView="0" workbookViewId="0" topLeftCell="A1">
      <selection activeCell="A1" sqref="A1"/>
    </sheetView>
  </sheetViews>
  <sheetFormatPr defaultColWidth="11.57421875" defaultRowHeight="27.75" customHeight="1"/>
  <cols>
    <col min="1" max="2" width="3.140625" style="69" customWidth="1"/>
    <col min="3" max="3" width="8.57421875" style="69" customWidth="1"/>
    <col min="4" max="4" width="2.421875" style="69" customWidth="1"/>
    <col min="5" max="5" width="16.421875" style="69" customWidth="1"/>
    <col min="6" max="6" width="2.421875" style="69" customWidth="1"/>
    <col min="7" max="7" width="3.140625" style="69" customWidth="1"/>
    <col min="8" max="8" width="7.28125" style="69" customWidth="1"/>
    <col min="9" max="9" width="4.00390625" style="69" customWidth="1"/>
    <col min="10" max="10" width="3.140625" style="69" customWidth="1"/>
    <col min="11" max="11" width="9.8515625" style="69" customWidth="1"/>
    <col min="12" max="12" width="3.00390625" style="69" customWidth="1"/>
    <col min="13" max="13" width="13.140625" style="69" customWidth="1"/>
    <col min="14" max="19" width="10.57421875" style="69" customWidth="1"/>
    <col min="20" max="16384" width="11.57421875" style="69" customWidth="1"/>
  </cols>
  <sheetData>
    <row r="1" spans="1:256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/>
      <c r="B3" s="70"/>
      <c r="C3" s="116" t="s">
        <v>540</v>
      </c>
      <c r="D3" s="116"/>
      <c r="E3" s="116"/>
      <c r="F3" s="116"/>
      <c r="G3" s="116"/>
      <c r="H3" s="116"/>
      <c r="I3" s="116"/>
      <c r="J3" s="116"/>
      <c r="K3" s="116"/>
      <c r="L3" s="7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/>
      <c r="B4" s="70"/>
      <c r="C4" s="116"/>
      <c r="D4" s="116"/>
      <c r="E4" s="116"/>
      <c r="F4" s="116"/>
      <c r="G4" s="116"/>
      <c r="H4" s="116"/>
      <c r="I4" s="116"/>
      <c r="J4" s="116"/>
      <c r="K4" s="116"/>
      <c r="L4" s="7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71" customFormat="1" ht="13.5" customHeight="1">
      <c r="B6" s="72"/>
      <c r="C6" s="117" t="s">
        <v>541</v>
      </c>
      <c r="D6" s="117"/>
      <c r="E6" s="117"/>
      <c r="F6" s="72"/>
      <c r="G6" s="113" t="s">
        <v>542</v>
      </c>
      <c r="H6" s="113"/>
      <c r="I6" s="72"/>
      <c r="J6" s="113" t="s">
        <v>543</v>
      </c>
      <c r="K6" s="113"/>
      <c r="L6" s="72"/>
      <c r="M6"/>
    </row>
    <row r="7" spans="2:13" ht="13.5" customHeight="1">
      <c r="B7" s="72"/>
      <c r="C7" s="112" t="s">
        <v>544</v>
      </c>
      <c r="D7" s="112"/>
      <c r="E7" s="112"/>
      <c r="F7" s="72"/>
      <c r="G7" s="74">
        <v>1</v>
      </c>
      <c r="H7" s="75">
        <f aca="true" t="shared" si="0" ref="H7:H13">SUMPRODUCT(LEFT(INDEX(CUMULMERITE,0,4),1)=FIXED(G7,0))</f>
        <v>0</v>
      </c>
      <c r="I7" s="72"/>
      <c r="J7" s="74" t="s">
        <v>4</v>
      </c>
      <c r="K7" s="75">
        <f>SUMPRODUCT(LEFT(INDEX(CUMULMERITE,0,5),1)=J7)</f>
        <v>0</v>
      </c>
      <c r="L7" s="72"/>
      <c r="M7"/>
    </row>
    <row r="8" spans="2:12" ht="13.5" customHeight="1">
      <c r="B8" s="72"/>
      <c r="C8" s="72"/>
      <c r="D8" s="72"/>
      <c r="E8" s="72"/>
      <c r="F8" s="72"/>
      <c r="G8" s="74">
        <v>2</v>
      </c>
      <c r="H8" s="75">
        <f t="shared" si="0"/>
        <v>0</v>
      </c>
      <c r="I8" s="72"/>
      <c r="J8" s="74" t="s">
        <v>41</v>
      </c>
      <c r="K8" s="75">
        <f>SUMPRODUCT(LEFT(INDEX(CUMULMERITE,0,5),1)=J8)</f>
        <v>0</v>
      </c>
      <c r="L8" s="72"/>
    </row>
    <row r="9" spans="2:13" s="71" customFormat="1" ht="13.5" customHeight="1">
      <c r="B9" s="72"/>
      <c r="C9" s="112" t="s">
        <v>545</v>
      </c>
      <c r="D9" s="112"/>
      <c r="E9" s="112"/>
      <c r="F9" s="72"/>
      <c r="G9" s="74">
        <v>3</v>
      </c>
      <c r="H9" s="75">
        <f t="shared" si="0"/>
        <v>0</v>
      </c>
      <c r="I9" s="72"/>
      <c r="J9" s="74" t="s">
        <v>49</v>
      </c>
      <c r="K9" s="75">
        <f>SUMPRODUCT(LEFT(INDEX(CUMULMERITE,0,5),1)=J9)</f>
        <v>0</v>
      </c>
      <c r="L9" s="72"/>
      <c r="M9"/>
    </row>
    <row r="10" spans="2:15" ht="13.5" customHeight="1">
      <c r="B10" s="72"/>
      <c r="C10" s="112"/>
      <c r="D10" s="112"/>
      <c r="E10" s="112"/>
      <c r="F10" s="72"/>
      <c r="G10" s="74">
        <v>4</v>
      </c>
      <c r="H10" s="75">
        <f t="shared" si="0"/>
        <v>0</v>
      </c>
      <c r="I10" s="72"/>
      <c r="J10" s="74" t="s">
        <v>122</v>
      </c>
      <c r="K10" s="75">
        <f>SUMPRODUCT(LEFT(INDEX(CUMULMERITE,0,5),1)=J10)</f>
        <v>0</v>
      </c>
      <c r="L10" s="72"/>
      <c r="M10"/>
      <c r="N10" s="76"/>
      <c r="O10" s="76"/>
    </row>
    <row r="11" spans="2:12" ht="13.5" customHeight="1">
      <c r="B11" s="72"/>
      <c r="C11" s="72"/>
      <c r="D11" s="72"/>
      <c r="E11" s="72"/>
      <c r="F11" s="72"/>
      <c r="G11" s="74">
        <v>5</v>
      </c>
      <c r="H11" s="75">
        <f t="shared" si="0"/>
        <v>0</v>
      </c>
      <c r="I11" s="72"/>
      <c r="J11" s="74" t="s">
        <v>546</v>
      </c>
      <c r="K11" s="75">
        <f>SUMPRODUCT(LEFT(INDEX(CUMULMERITE,0,5),1)=J11)</f>
        <v>0</v>
      </c>
      <c r="L11" s="72"/>
    </row>
    <row r="12" spans="2:12" ht="13.5" customHeight="1">
      <c r="B12" s="72"/>
      <c r="C12" s="73" t="s">
        <v>8</v>
      </c>
      <c r="D12" s="72"/>
      <c r="E12" s="77" t="s">
        <v>547</v>
      </c>
      <c r="F12" s="72"/>
      <c r="G12" s="74">
        <v>6</v>
      </c>
      <c r="H12" s="75">
        <f t="shared" si="0"/>
        <v>0</v>
      </c>
      <c r="I12" s="72"/>
      <c r="J12" s="74" t="s">
        <v>5</v>
      </c>
      <c r="K12" s="75">
        <f>SUMPRODUCT(LEFT(INDEX(CUMULMERITE,0,5),1)=J12)-1</f>
        <v>-1</v>
      </c>
      <c r="L12" s="72"/>
    </row>
    <row r="13" spans="2:12" ht="13.5" customHeight="1">
      <c r="B13" s="72"/>
      <c r="C13" s="75">
        <f>INDEX(CUMULMERITE,2,MATCH("Cumul",INDEX(CUMULMERITE,1,0),0))</f>
        <v>2990</v>
      </c>
      <c r="D13" s="72"/>
      <c r="E13" s="78">
        <v>43221</v>
      </c>
      <c r="F13" s="72"/>
      <c r="G13" s="74">
        <v>7</v>
      </c>
      <c r="H13" s="75">
        <f t="shared" si="0"/>
        <v>0</v>
      </c>
      <c r="I13" s="72"/>
      <c r="J13" s="74" t="s">
        <v>548</v>
      </c>
      <c r="K13" s="75">
        <f>SUMPRODUCT(LEFT(INDEX(CUMULMERITE,0,5),1)=J13)</f>
        <v>0</v>
      </c>
      <c r="L13" s="72"/>
    </row>
    <row r="14" spans="2:12" ht="13.5" customHeight="1">
      <c r="B14" s="72"/>
      <c r="C14" s="72"/>
      <c r="D14" s="72"/>
      <c r="E14" s="72"/>
      <c r="F14" s="72"/>
      <c r="G14" s="72"/>
      <c r="H14" s="72"/>
      <c r="I14" s="72"/>
      <c r="J14" s="74" t="s">
        <v>549</v>
      </c>
      <c r="K14" s="75">
        <f>SUMPRODUCT(LEFT(INDEX(CUMULMERITE,0,5),1)=J14)</f>
        <v>0</v>
      </c>
      <c r="L14" s="72"/>
    </row>
    <row r="15" spans="2:12" ht="13.5" customHeight="1">
      <c r="B15" s="72"/>
      <c r="C15" s="73" t="s">
        <v>550</v>
      </c>
      <c r="D15" s="72"/>
      <c r="E15" s="73" t="s">
        <v>551</v>
      </c>
      <c r="F15" s="72"/>
      <c r="G15" s="113" t="s">
        <v>552</v>
      </c>
      <c r="H15" s="113"/>
      <c r="I15" s="72"/>
      <c r="J15" s="74" t="s">
        <v>553</v>
      </c>
      <c r="K15" s="75">
        <f>SUMPRODUCT(LEFT(INDEX(CUMULMERITE,0,5),1)=J15)</f>
        <v>0</v>
      </c>
      <c r="L15" s="72"/>
    </row>
    <row r="16" spans="2:12" ht="13.5" customHeight="1">
      <c r="B16" s="72"/>
      <c r="C16" s="79">
        <v>3</v>
      </c>
      <c r="D16" s="72"/>
      <c r="E16" s="79">
        <v>10</v>
      </c>
      <c r="F16" s="72"/>
      <c r="G16" s="114">
        <f>COUNTIF(INDEX(CUMULMERITE,1,0),"P.*")</f>
        <v>0</v>
      </c>
      <c r="H16" s="114"/>
      <c r="I16" s="72"/>
      <c r="J16" s="72"/>
      <c r="K16" s="72"/>
      <c r="L16" s="72"/>
    </row>
    <row r="17" spans="2:12" ht="13.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2" ht="13.5" customHeight="1">
      <c r="B18" s="72"/>
      <c r="C18" s="73" t="s">
        <v>554</v>
      </c>
      <c r="D18" s="72"/>
      <c r="E18" s="80" t="s">
        <v>555</v>
      </c>
      <c r="F18" s="72"/>
      <c r="G18" s="113" t="s">
        <v>556</v>
      </c>
      <c r="H18" s="113"/>
      <c r="I18" s="113"/>
      <c r="J18" s="72"/>
      <c r="K18" s="73" t="s">
        <v>557</v>
      </c>
      <c r="L18" s="72"/>
    </row>
    <row r="19" spans="2:12" ht="13.5" customHeight="1">
      <c r="B19" s="72"/>
      <c r="C19" s="79">
        <v>3</v>
      </c>
      <c r="D19" s="72"/>
      <c r="E19" s="79" t="s">
        <v>558</v>
      </c>
      <c r="F19" s="72"/>
      <c r="G19" s="115" t="s">
        <v>559</v>
      </c>
      <c r="H19" s="115"/>
      <c r="I19" s="115"/>
      <c r="J19" s="72"/>
      <c r="K19" s="81"/>
      <c r="L19" s="72"/>
    </row>
    <row r="20" spans="2:12" ht="13.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2:12" ht="13.5" customHeight="1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2:12" ht="13.5" customHeight="1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2" ht="13.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2:12" ht="13.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ht="13.5" customHeight="1"/>
  </sheetData>
  <sheetProtection sheet="1"/>
  <mergeCells count="11">
    <mergeCell ref="C9:E9"/>
    <mergeCell ref="C10:E10"/>
    <mergeCell ref="G15:H15"/>
    <mergeCell ref="G16:H16"/>
    <mergeCell ref="G18:I18"/>
    <mergeCell ref="G19:I19"/>
    <mergeCell ref="C3:K4"/>
    <mergeCell ref="C6:E6"/>
    <mergeCell ref="G6:H6"/>
    <mergeCell ref="J6:K6"/>
    <mergeCell ref="C7:E7"/>
  </mergeCells>
  <dataValidations count="2">
    <dataValidation type="list" operator="equal" showDropDown="1" showInputMessage="1" showErrorMessage="1" promptTitle="OUI ou NON" errorTitle="Valeur non acceptée" error="Merci de n'introduire&#10;que &quot;OUI&quot; ou &quot;NON&quot;" sqref="E19">
      <formula1>"OUI,NON"</formula1>
    </dataValidation>
    <dataValidation type="list" operator="equal" showDropDown="1" showInputMessage="1" showErrorMessage="1" promptTitle="OUI ou NON" errorTitle="Valeur non acceptée" error="Merci de n'introduire&#10;que &quot;OUI&quot; ou &quot;NON&quot;" sqref="G19">
      <formula1>"OUI,NON"</formula1>
    </dataValidation>
  </dataValidations>
  <printOptions/>
  <pageMargins left="0.6784722222222223" right="0.45694444444444443" top="0.5173611111111112" bottom="0.9972222222222222" header="0.41875" footer="0.7875"/>
  <pageSetup firstPageNumber="1" useFirstPageNumber="1" horizontalDpi="300" verticalDpi="300" orientation="portrait" paperSize="9" scale="92"/>
  <headerFooter alignWithMargins="0">
    <oddFooter>&amp;L&amp;8&amp;D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13.28125" style="0" customWidth="1"/>
    <col min="2" max="2" width="33.140625" style="0" customWidth="1"/>
    <col min="3" max="5" width="12.7109375" style="0" customWidth="1"/>
  </cols>
  <sheetData>
    <row r="1" spans="1:7" ht="27.75" customHeight="1">
      <c r="A1" s="118" t="s">
        <v>560</v>
      </c>
      <c r="B1" s="118"/>
      <c r="C1" s="118"/>
      <c r="D1" s="118"/>
      <c r="E1" s="118"/>
      <c r="F1" s="82"/>
      <c r="G1" s="83"/>
    </row>
    <row r="2" spans="1:7" ht="25.5" customHeight="1">
      <c r="A2" s="119" t="s">
        <v>561</v>
      </c>
      <c r="B2" s="119"/>
      <c r="C2" s="120" t="str">
        <f>Infos!C7</f>
        <v>Duplex Bruxelles - L'Oustal</v>
      </c>
      <c r="D2" s="120"/>
      <c r="E2" s="120"/>
      <c r="F2" s="83"/>
      <c r="G2" s="83"/>
    </row>
    <row r="3" spans="1:7" ht="6.75" customHeight="1">
      <c r="A3" s="84"/>
      <c r="B3" s="83"/>
      <c r="C3" s="83"/>
      <c r="D3" s="83"/>
      <c r="E3" s="83"/>
      <c r="F3" s="83"/>
      <c r="G3" s="83"/>
    </row>
    <row r="4" spans="1:7" ht="25.5" customHeight="1">
      <c r="A4" s="121" t="s">
        <v>562</v>
      </c>
      <c r="B4" s="121"/>
      <c r="C4" s="122">
        <f>Infos!E13</f>
        <v>43221</v>
      </c>
      <c r="D4" s="122"/>
      <c r="E4" s="122"/>
      <c r="G4" s="83"/>
    </row>
    <row r="5" spans="1:7" ht="15.75">
      <c r="A5" s="84"/>
      <c r="B5" s="83"/>
      <c r="C5" s="83"/>
      <c r="D5" s="83"/>
      <c r="E5" s="83"/>
      <c r="F5" s="83"/>
      <c r="G5" s="83"/>
    </row>
    <row r="6" spans="1:7" ht="12.75" customHeight="1">
      <c r="A6" s="123" t="s">
        <v>563</v>
      </c>
      <c r="B6" s="123"/>
      <c r="C6" s="123"/>
      <c r="D6" s="123"/>
      <c r="E6" s="123"/>
      <c r="F6" s="85"/>
      <c r="G6" s="83"/>
    </row>
    <row r="7" spans="1:7" ht="15.75">
      <c r="A7" s="84"/>
      <c r="B7" s="83"/>
      <c r="C7" s="83"/>
      <c r="D7" s="83"/>
      <c r="E7" s="83"/>
      <c r="F7" s="83"/>
      <c r="G7" s="83"/>
    </row>
    <row r="8" spans="1:6" ht="21" customHeight="1">
      <c r="A8" s="86" t="s">
        <v>564</v>
      </c>
      <c r="B8" s="87" t="s">
        <v>565</v>
      </c>
      <c r="C8" s="86" t="s">
        <v>566</v>
      </c>
      <c r="D8" s="86" t="s">
        <v>567</v>
      </c>
      <c r="E8" s="88" t="s">
        <v>568</v>
      </c>
      <c r="F8" s="83"/>
    </row>
    <row r="9" spans="1:6" ht="21" customHeight="1">
      <c r="A9" s="89"/>
      <c r="B9" s="90"/>
      <c r="C9" s="90"/>
      <c r="D9" s="90"/>
      <c r="E9" s="90"/>
      <c r="F9" s="83"/>
    </row>
    <row r="10" spans="1:7" ht="21" customHeight="1">
      <c r="A10" s="91" t="s">
        <v>569</v>
      </c>
      <c r="B10" s="83"/>
      <c r="C10" s="83"/>
      <c r="D10" s="83"/>
      <c r="E10" s="83"/>
      <c r="F10" s="83"/>
      <c r="G10" s="83"/>
    </row>
    <row r="11" spans="1:7" ht="13.5" customHeight="1">
      <c r="A11" s="92" t="s">
        <v>570</v>
      </c>
      <c r="B11" s="83"/>
      <c r="C11" s="83"/>
      <c r="D11" s="83"/>
      <c r="E11" s="83"/>
      <c r="F11" s="83"/>
      <c r="G11" s="83"/>
    </row>
    <row r="12" spans="6:7" ht="21" customHeight="1">
      <c r="F12" s="83"/>
      <c r="G12" s="83"/>
    </row>
    <row r="13" spans="6:7" ht="21" customHeight="1">
      <c r="F13" s="83"/>
      <c r="G13" s="83"/>
    </row>
    <row r="14" spans="6:7" ht="21" customHeight="1">
      <c r="F14" s="83"/>
      <c r="G14" s="83"/>
    </row>
    <row r="15" spans="6:7" ht="21" customHeight="1">
      <c r="F15" s="83"/>
      <c r="G15" s="83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selectLockedCells="1" selectUnlockedCells="1"/>
  <mergeCells count="6">
    <mergeCell ref="A1:E1"/>
    <mergeCell ref="A2:B2"/>
    <mergeCell ref="C2:E2"/>
    <mergeCell ref="A4:B4"/>
    <mergeCell ref="C4:E4"/>
    <mergeCell ref="A6:E6"/>
  </mergeCells>
  <hyperlinks>
    <hyperlink ref="A11" r:id="rId1" display="resultats@fbsc.be"/>
  </hyperlinks>
  <printOptions horizontalCentered="1"/>
  <pageMargins left="0.7875" right="0.7875" top="1.0534722222222221" bottom="0.5847222222222223" header="0.7881944444444444" footer="0.5118055555555555"/>
  <pageSetup firstPageNumber="1" useFirstPageNumber="1" fitToHeight="1" fitToWidth="1" horizontalDpi="300" verticalDpi="300" orientation="portrait" paperSize="9"/>
  <headerFooter alignWithMargins="0">
    <oddHeader>&amp;LFédération belge de Scrabble&amp;8&amp;X®&amp;12&amp;X	&amp;R&amp;"Verdana,Gras"C&amp;"Arial,Normal"ommission des &amp;"Verdana,Gras"C&amp;"Arial,Normal"ompétitions, du &amp;"Verdana,Gras"R&amp;"Arial,Normal"èglement et du &amp;"Verdana,Gras"C&amp;"Arial,Normal"lassement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35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35.7109375" style="0" customWidth="1"/>
    <col min="2" max="2" width="7.7109375" style="0" customWidth="1"/>
    <col min="3" max="4" width="21.7109375" style="0" customWidth="1"/>
  </cols>
  <sheetData>
    <row r="1" spans="1:5" ht="27.75" customHeight="1">
      <c r="A1" s="118" t="s">
        <v>571</v>
      </c>
      <c r="B1" s="118"/>
      <c r="C1" s="118"/>
      <c r="D1" s="118"/>
      <c r="E1" s="82"/>
    </row>
    <row r="2" spans="1:5" ht="25.5" customHeight="1">
      <c r="A2" s="131" t="s">
        <v>561</v>
      </c>
      <c r="B2" s="131"/>
      <c r="C2" s="120" t="str">
        <f>Infos!C7</f>
        <v>Duplex Bruxelles - L'Oustal</v>
      </c>
      <c r="D2" s="120"/>
      <c r="E2" s="83"/>
    </row>
    <row r="3" spans="1:5" ht="6.75" customHeight="1">
      <c r="A3" s="93"/>
      <c r="B3" s="93"/>
      <c r="C3" s="83"/>
      <c r="D3" s="83"/>
      <c r="E3" s="83"/>
    </row>
    <row r="4" spans="1:4" ht="25.5" customHeight="1">
      <c r="A4" s="132" t="s">
        <v>562</v>
      </c>
      <c r="B4" s="132"/>
      <c r="C4" s="122">
        <f>Infos!E13</f>
        <v>43221</v>
      </c>
      <c r="D4" s="122"/>
    </row>
    <row r="5" spans="1:5" ht="6.75" customHeight="1">
      <c r="A5" s="93"/>
      <c r="B5" s="93"/>
      <c r="C5" s="83"/>
      <c r="D5" s="83"/>
      <c r="E5" s="83"/>
    </row>
    <row r="6" spans="1:4" ht="27.75" customHeight="1">
      <c r="A6" s="129" t="s">
        <v>572</v>
      </c>
      <c r="B6" s="129"/>
      <c r="C6" s="133">
        <f>IF(ISBLANK(Infos!C10),"",Infos!C10)</f>
      </c>
      <c r="D6" s="133"/>
    </row>
    <row r="7" spans="1:2" ht="6.75" customHeight="1">
      <c r="A7" s="94"/>
      <c r="B7" s="94"/>
    </row>
    <row r="8" spans="1:5" ht="21" customHeight="1">
      <c r="A8" s="129" t="s">
        <v>573</v>
      </c>
      <c r="B8" s="129"/>
      <c r="C8" s="120">
        <f>Ser1+Ser2+Ser3+Ser4+Ser5+Ser6+Ser7-N(C10)</f>
        <v>0</v>
      </c>
      <c r="D8" s="120"/>
      <c r="E8" s="83"/>
    </row>
    <row r="9" spans="1:5" ht="6.75" customHeight="1">
      <c r="A9" s="94"/>
      <c r="B9" s="94"/>
      <c r="C9" s="95"/>
      <c r="D9" s="95"/>
      <c r="E9" s="83"/>
    </row>
    <row r="10" spans="1:4" ht="21" customHeight="1">
      <c r="A10" s="129" t="s">
        <v>574</v>
      </c>
      <c r="B10" s="129"/>
      <c r="C10" s="120" t="str">
        <f>IF(COUNTIF(INDEX(CUMULMERITE,0,1),"9.*")=0,"aucun",COUNTIF(INDEX(CUMULMERITE,0,1),"9.*"))</f>
        <v>aucun</v>
      </c>
      <c r="D10" s="120"/>
    </row>
    <row r="11" spans="1:2" ht="6.75" customHeight="1">
      <c r="A11" s="96"/>
      <c r="B11" s="96"/>
    </row>
    <row r="12" spans="1:5" ht="21" customHeight="1">
      <c r="A12" s="129" t="s">
        <v>575</v>
      </c>
      <c r="B12" s="129"/>
      <c r="C12" s="130">
        <f>Infos!K19</f>
        <v>0</v>
      </c>
      <c r="D12" s="130"/>
      <c r="E12" s="83"/>
    </row>
    <row r="13" spans="1:5" ht="6.75" customHeight="1">
      <c r="A13" s="96"/>
      <c r="B13" s="96"/>
      <c r="E13" s="83"/>
    </row>
    <row r="14" spans="1:4" ht="29.25" customHeight="1">
      <c r="A14" s="124" t="s">
        <v>576</v>
      </c>
      <c r="B14" s="124"/>
      <c r="C14" s="124"/>
      <c r="D14" s="124"/>
    </row>
    <row r="15" spans="1:4" ht="31.5">
      <c r="A15" s="97" t="s">
        <v>577</v>
      </c>
      <c r="B15" s="98" t="s">
        <v>578</v>
      </c>
      <c r="C15" s="99" t="s">
        <v>579</v>
      </c>
      <c r="D15" s="99" t="s">
        <v>580</v>
      </c>
    </row>
    <row r="16" spans="1:7" ht="12.75">
      <c r="A16" s="100" t="s">
        <v>581</v>
      </c>
      <c r="B16" s="101">
        <v>0</v>
      </c>
      <c r="C16" s="102">
        <f>SUMPRODUCT((INDEX(CUMULMERITE,0,5)=LEFT(A16,1)),(LEFT(INDEX(CUMULMERITE,0,1),1)&lt;&gt;"9"))</f>
        <v>0</v>
      </c>
      <c r="D16" s="102">
        <f aca="true" t="shared" si="0" ref="D16:D24">SUMPRODUCT((INDEX(CUMULMERITE,0,5)=LEFT(A16,1)),(LEFT(INDEX(CUMULMERITE,0,1),1)="9"))</f>
        <v>0</v>
      </c>
      <c r="E16" s="103"/>
      <c r="F16" s="104"/>
      <c r="G16" s="104"/>
    </row>
    <row r="17" spans="1:7" ht="12.75">
      <c r="A17" s="100" t="s">
        <v>524</v>
      </c>
      <c r="B17" s="101">
        <v>0</v>
      </c>
      <c r="C17" s="102">
        <f>SUMPRODUCT((INDEX(CUMULMERITE,0,5)=LEFT(A17,1)),(LEFT(INDEX(CUMULMERITE,0,1),1)&lt;&gt;"9"))</f>
        <v>0</v>
      </c>
      <c r="D17" s="102">
        <f t="shared" si="0"/>
        <v>0</v>
      </c>
      <c r="E17" s="103"/>
      <c r="F17" s="104"/>
      <c r="G17" s="104"/>
    </row>
    <row r="18" spans="1:7" ht="12.75">
      <c r="A18" s="100" t="s">
        <v>526</v>
      </c>
      <c r="B18" s="101">
        <v>0</v>
      </c>
      <c r="C18" s="102">
        <f>SUMPRODUCT((INDEX(CUMULMERITE,0,5)=LEFT(A18,1)),(LEFT(INDEX(CUMULMERITE,0,1),1)&lt;&gt;"9"))</f>
        <v>0</v>
      </c>
      <c r="D18" s="102">
        <f t="shared" si="0"/>
        <v>0</v>
      </c>
      <c r="E18" s="103"/>
      <c r="F18" s="104"/>
      <c r="G18" s="104"/>
    </row>
    <row r="19" spans="1:7" ht="12.75">
      <c r="A19" s="100" t="s">
        <v>528</v>
      </c>
      <c r="B19" s="101">
        <v>0.5</v>
      </c>
      <c r="C19" s="102">
        <f>SUMPRODUCT((INDEX(CUMULMERITE,0,5)=LEFT(A19,1)),(LEFT(INDEX(CUMULMERITE,0,1),1)&lt;&gt;"9"))</f>
        <v>0</v>
      </c>
      <c r="D19" s="102">
        <f t="shared" si="0"/>
        <v>0</v>
      </c>
      <c r="E19" s="103"/>
      <c r="F19" s="104"/>
      <c r="G19" s="104"/>
    </row>
    <row r="20" spans="1:7" ht="12.75">
      <c r="A20" s="100" t="s">
        <v>529</v>
      </c>
      <c r="B20" s="101">
        <v>0.75</v>
      </c>
      <c r="C20" s="102">
        <f>SUMPRODUCT((INDEX(CUMULMERITE,0,5)=LEFT(A20,1)),(LEFT(INDEX(CUMULMERITE,0,1),1)&lt;&gt;"9"))</f>
        <v>0</v>
      </c>
      <c r="D20" s="102">
        <f t="shared" si="0"/>
        <v>0</v>
      </c>
      <c r="E20" s="103"/>
      <c r="F20" s="104"/>
      <c r="G20" s="104"/>
    </row>
    <row r="21" spans="1:7" ht="12.75">
      <c r="A21" s="100" t="s">
        <v>531</v>
      </c>
      <c r="B21" s="101">
        <v>0.75</v>
      </c>
      <c r="C21" s="102">
        <f>SUMPRODUCT((INDEX(CUMULMERITE,0,5)=LEFT(A21,1)),(LEFT(INDEX(CUMULMERITE,0,1),1)&lt;&gt;"9"))-1</f>
        <v>-1</v>
      </c>
      <c r="D21" s="102">
        <f t="shared" si="0"/>
        <v>0</v>
      </c>
      <c r="E21" s="103"/>
      <c r="F21" s="104"/>
      <c r="G21" s="104"/>
    </row>
    <row r="22" spans="1:7" ht="12.75">
      <c r="A22" s="100" t="s">
        <v>532</v>
      </c>
      <c r="B22" s="101">
        <v>0.75</v>
      </c>
      <c r="C22" s="102">
        <f>SUMPRODUCT((INDEX(CUMULMERITE,0,5)=LEFT(A22,1)),(LEFT(INDEX(CUMULMERITE,0,1),1)&lt;&gt;"9"))</f>
        <v>0</v>
      </c>
      <c r="D22" s="102">
        <f t="shared" si="0"/>
        <v>0</v>
      </c>
      <c r="E22" s="103"/>
      <c r="F22" s="104"/>
      <c r="G22" s="104"/>
    </row>
    <row r="23" spans="1:7" ht="12.75">
      <c r="A23" s="100" t="s">
        <v>533</v>
      </c>
      <c r="B23" s="101">
        <v>0.75</v>
      </c>
      <c r="C23" s="102">
        <f>SUMPRODUCT((INDEX(CUMULMERITE,0,5)=LEFT(A23,1)),(LEFT(INDEX(CUMULMERITE,0,1),1)&lt;&gt;"9"))</f>
        <v>0</v>
      </c>
      <c r="D23" s="102">
        <f t="shared" si="0"/>
        <v>0</v>
      </c>
      <c r="E23" s="103"/>
      <c r="F23" s="104"/>
      <c r="G23" s="104"/>
    </row>
    <row r="24" spans="1:7" ht="12.75">
      <c r="A24" s="100" t="s">
        <v>535</v>
      </c>
      <c r="B24" s="101">
        <v>0.75</v>
      </c>
      <c r="C24" s="102">
        <f>SUMPRODUCT((INDEX(CUMULMERITE,0,5)=LEFT(A24,1)),(LEFT(INDEX(CUMULMERITE,0,1),1)&lt;&gt;"9"))</f>
        <v>0</v>
      </c>
      <c r="D24" s="102">
        <f t="shared" si="0"/>
        <v>0</v>
      </c>
      <c r="E24" s="103"/>
      <c r="F24" s="104"/>
      <c r="G24" s="104"/>
    </row>
    <row r="25" spans="1:2" ht="6.75" customHeight="1">
      <c r="A25" s="96"/>
      <c r="B25" s="96"/>
    </row>
    <row r="26" spans="1:4" ht="27.75" customHeight="1">
      <c r="A26" s="125" t="s">
        <v>582</v>
      </c>
      <c r="B26" s="125"/>
      <c r="C26" s="126">
        <f>SUMPRODUCT(C16:C24*IF($C$12&lt;10,10,$C$12)*0.2*(1-B16:B24))+SUMPRODUCT(D16:D24*IF($C$12&lt;10,10,$C$12)*0.4*(1-B16:B24))</f>
        <v>-0.5</v>
      </c>
      <c r="D26" s="126"/>
    </row>
    <row r="27" ht="6.75" customHeight="1"/>
    <row r="28" spans="1:2" ht="12.75">
      <c r="A28" s="48" t="s">
        <v>583</v>
      </c>
      <c r="B28" s="48"/>
    </row>
    <row r="29" spans="1:4" ht="21" customHeight="1">
      <c r="A29" s="105" t="s">
        <v>565</v>
      </c>
      <c r="B29" s="127" t="s">
        <v>584</v>
      </c>
      <c r="C29" s="127"/>
      <c r="D29" s="127"/>
    </row>
    <row r="30" ht="6.75" customHeight="1"/>
    <row r="31" spans="1:2" ht="21" customHeight="1">
      <c r="A31" s="106" t="s">
        <v>585</v>
      </c>
      <c r="B31" s="106"/>
    </row>
    <row r="32" spans="1:4" ht="54.75" customHeight="1">
      <c r="A32" s="128"/>
      <c r="B32" s="128"/>
      <c r="C32" s="128"/>
      <c r="D32" s="128"/>
    </row>
    <row r="33" spans="3:4" ht="6.75" customHeight="1">
      <c r="C33" s="107"/>
      <c r="D33" s="107"/>
    </row>
    <row r="34" spans="1:2" ht="13.5" customHeight="1">
      <c r="A34" s="91" t="s">
        <v>569</v>
      </c>
      <c r="B34" s="91"/>
    </row>
    <row r="35" spans="1:2" ht="13.5" customHeight="1">
      <c r="A35" s="92" t="s">
        <v>570</v>
      </c>
      <c r="B35" s="91"/>
    </row>
    <row r="37" ht="21" customHeight="1"/>
    <row r="38" ht="21" customHeight="1"/>
  </sheetData>
  <sheetProtection selectLockedCells="1" selectUnlockedCells="1"/>
  <mergeCells count="18">
    <mergeCell ref="C12:D12"/>
    <mergeCell ref="A1:D1"/>
    <mergeCell ref="A2:B2"/>
    <mergeCell ref="C2:D2"/>
    <mergeCell ref="A4:B4"/>
    <mergeCell ref="C4:D4"/>
    <mergeCell ref="A6:B6"/>
    <mergeCell ref="C6:D6"/>
    <mergeCell ref="A14:D14"/>
    <mergeCell ref="A26:B26"/>
    <mergeCell ref="C26:D26"/>
    <mergeCell ref="B29:D29"/>
    <mergeCell ref="A32:D32"/>
    <mergeCell ref="A8:B8"/>
    <mergeCell ref="C8:D8"/>
    <mergeCell ref="A10:B10"/>
    <mergeCell ref="C10:D10"/>
    <mergeCell ref="A12:B12"/>
  </mergeCells>
  <hyperlinks>
    <hyperlink ref="A35" r:id="rId1" display="resultats@fbsc.be"/>
  </hyperlinks>
  <printOptions horizontalCentered="1"/>
  <pageMargins left="0.7875" right="0.7875" top="1.0534722222222221" bottom="0.5847222222222223" header="0.7881944444444444" footer="0.5118055555555555"/>
  <pageSetup fitToHeight="1" fitToWidth="1" horizontalDpi="300" verticalDpi="300" orientation="portrait" paperSize="9"/>
  <headerFooter alignWithMargins="0">
    <oddHeader>&amp;LFédération belge de Scrabble&amp;8&amp;X®&amp;12&amp;X	&amp;R&amp;"Verdana,Gras"C&amp;"Arial,Normal"ommission des &amp;"Verdana,Gras"C&amp;"Arial,Normal"ompétitions, du &amp;"Verdana,Gras"R&amp;"Arial,Normal"èglement et du &amp;"Verdana,Gras"C&amp;"Arial,Normal"lassement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2018-05-07T13:15:44Z</dcterms:created>
  <dcterms:modified xsi:type="dcterms:W3CDTF">2018-05-07T13:22:06Z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